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log.sharepoint.com/sites/MMP-East_Voltage_Supervisors/Shared Documents/Collaterals/HPS Design Tool/For release/"/>
    </mc:Choice>
  </mc:AlternateContent>
  <xr:revisionPtr revIDLastSave="2038" documentId="8_{1E882442-78EE-42DB-93F4-FF3F07C076CB}" xr6:coauthVersionLast="47" xr6:coauthVersionMax="47" xr10:uidLastSave="{F81C9F5B-0E80-4511-9014-51D72266D10A}"/>
  <bookViews>
    <workbookView xWindow="-120" yWindow="-120" windowWidth="38640" windowHeight="21390" firstSheet="1" activeTab="1" xr2:uid="{6F5CAF4D-3E5D-410C-B29A-9F7B5F9DFE33}"/>
  </bookViews>
  <sheets>
    <sheet name="Specification worksheet" sheetId="1" state="hidden" r:id="rId1"/>
    <sheet name="CH1" sheetId="4" r:id="rId2"/>
    <sheet name="CH2" sheetId="5" r:id="rId3"/>
    <sheet name="CH3" sheetId="6" r:id="rId4"/>
    <sheet name="CH4" sheetId="7" r:id="rId5"/>
    <sheet name="Calculator" sheetId="2" state="hidden" r:id="rId6"/>
    <sheet name="Scratchpad" sheetId="3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" i="7" l="1"/>
  <c r="P32" i="7"/>
  <c r="M30" i="7"/>
  <c r="T27" i="7"/>
  <c r="M24" i="7"/>
  <c r="P22" i="7"/>
  <c r="P20" i="7"/>
  <c r="P34" i="6"/>
  <c r="P32" i="6"/>
  <c r="M30" i="6"/>
  <c r="T27" i="6"/>
  <c r="T31" i="6" s="1"/>
  <c r="M24" i="6"/>
  <c r="P22" i="6"/>
  <c r="P20" i="6"/>
  <c r="T19" i="6"/>
  <c r="D19" i="6" s="1"/>
  <c r="P34" i="5"/>
  <c r="P32" i="5"/>
  <c r="M30" i="5"/>
  <c r="T27" i="5"/>
  <c r="M24" i="5"/>
  <c r="P22" i="5"/>
  <c r="P20" i="5"/>
  <c r="P34" i="4"/>
  <c r="P22" i="4"/>
  <c r="P32" i="4"/>
  <c r="P20" i="4"/>
  <c r="M30" i="4"/>
  <c r="M24" i="4"/>
  <c r="T27" i="4"/>
  <c r="H9" i="2"/>
  <c r="AH49" i="2"/>
  <c r="AH47" i="2"/>
  <c r="AH37" i="2"/>
  <c r="AH35" i="2"/>
  <c r="AE45" i="2"/>
  <c r="AE39" i="2"/>
  <c r="AL42" i="2"/>
  <c r="K49" i="2"/>
  <c r="K47" i="2"/>
  <c r="K37" i="2"/>
  <c r="K35" i="2"/>
  <c r="H45" i="2"/>
  <c r="H39" i="2"/>
  <c r="O42" i="2"/>
  <c r="AH28" i="2"/>
  <c r="AH26" i="2"/>
  <c r="AH16" i="2"/>
  <c r="AH14" i="2"/>
  <c r="AE24" i="2"/>
  <c r="AE18" i="2"/>
  <c r="AL21" i="2"/>
  <c r="AP21" i="2" s="1"/>
  <c r="F30" i="1" s="1"/>
  <c r="O21" i="2"/>
  <c r="S21" i="2" s="1"/>
  <c r="D30" i="1" s="1"/>
  <c r="K28" i="2"/>
  <c r="K26" i="2"/>
  <c r="K16" i="2"/>
  <c r="K14" i="2"/>
  <c r="H24" i="2"/>
  <c r="H18" i="2"/>
  <c r="T35" i="7" l="1"/>
  <c r="Z31" i="7" s="1"/>
  <c r="T19" i="7"/>
  <c r="D19" i="7" s="1"/>
  <c r="T35" i="5"/>
  <c r="D25" i="5" s="1"/>
  <c r="T33" i="7"/>
  <c r="T21" i="7"/>
  <c r="T31" i="7"/>
  <c r="T23" i="7"/>
  <c r="X27" i="7"/>
  <c r="D27" i="7" s="1"/>
  <c r="D23" i="6"/>
  <c r="T23" i="6"/>
  <c r="T35" i="6"/>
  <c r="T33" i="6"/>
  <c r="X27" i="6"/>
  <c r="D27" i="6" s="1"/>
  <c r="Z23" i="6"/>
  <c r="D37" i="6" s="1"/>
  <c r="T21" i="6"/>
  <c r="T23" i="5"/>
  <c r="D21" i="5" s="1"/>
  <c r="T33" i="5"/>
  <c r="X27" i="5"/>
  <c r="D27" i="5" s="1"/>
  <c r="T21" i="5"/>
  <c r="T31" i="5"/>
  <c r="T19" i="5"/>
  <c r="T31" i="4"/>
  <c r="D23" i="4" s="1"/>
  <c r="T35" i="4"/>
  <c r="X27" i="4"/>
  <c r="D27" i="4" s="1"/>
  <c r="T23" i="4"/>
  <c r="D21" i="4" s="1"/>
  <c r="T19" i="4"/>
  <c r="D19" i="4" s="1"/>
  <c r="T21" i="4"/>
  <c r="T33" i="4"/>
  <c r="D24" i="4" s="1"/>
  <c r="O36" i="2"/>
  <c r="H23" i="1" s="1"/>
  <c r="AL46" i="2"/>
  <c r="J26" i="1" s="1"/>
  <c r="O27" i="2"/>
  <c r="O13" i="2"/>
  <c r="U17" i="2" s="1"/>
  <c r="O15" i="2"/>
  <c r="O25" i="2"/>
  <c r="O29" i="2"/>
  <c r="U25" i="2" s="1"/>
  <c r="O17" i="2"/>
  <c r="O46" i="2"/>
  <c r="H26" i="1" s="1"/>
  <c r="O34" i="2"/>
  <c r="U38" i="2" s="1"/>
  <c r="H40" i="1" s="1"/>
  <c r="O38" i="2"/>
  <c r="H24" i="1" s="1"/>
  <c r="S42" i="2"/>
  <c r="O50" i="2"/>
  <c r="U46" i="2" s="1"/>
  <c r="AL48" i="2"/>
  <c r="J27" i="1" s="1"/>
  <c r="AL50" i="2"/>
  <c r="AR46" i="2" s="1"/>
  <c r="AP42" i="2"/>
  <c r="J30" i="1" s="1"/>
  <c r="AL34" i="2"/>
  <c r="AR38" i="2" s="1"/>
  <c r="AL38" i="2"/>
  <c r="J24" i="1" s="1"/>
  <c r="O48" i="2"/>
  <c r="H27" i="1" s="1"/>
  <c r="AL17" i="2"/>
  <c r="F24" i="1" s="1"/>
  <c r="AL27" i="2"/>
  <c r="F27" i="1" s="1"/>
  <c r="AL13" i="2"/>
  <c r="AL36" i="2"/>
  <c r="J23" i="1" s="1"/>
  <c r="AL15" i="2"/>
  <c r="F23" i="1" s="1"/>
  <c r="AL29" i="2"/>
  <c r="AL25" i="2"/>
  <c r="D25" i="7" l="1"/>
  <c r="Z23" i="7"/>
  <c r="D37" i="7" s="1"/>
  <c r="X20" i="7"/>
  <c r="D29" i="7" s="1"/>
  <c r="Z31" i="5"/>
  <c r="X34" i="5"/>
  <c r="D35" i="5" s="1"/>
  <c r="X32" i="5"/>
  <c r="D34" i="5" s="1"/>
  <c r="D24" i="5"/>
  <c r="X24" i="5"/>
  <c r="D31" i="5" s="1"/>
  <c r="D20" i="7"/>
  <c r="X22" i="7"/>
  <c r="D30" i="7" s="1"/>
  <c r="X32" i="7"/>
  <c r="D34" i="7" s="1"/>
  <c r="D24" i="7"/>
  <c r="X30" i="7"/>
  <c r="D33" i="7" s="1"/>
  <c r="D23" i="7"/>
  <c r="X34" i="7"/>
  <c r="D35" i="7" s="1"/>
  <c r="X24" i="7"/>
  <c r="D31" i="7" s="1"/>
  <c r="D21" i="7"/>
  <c r="X34" i="6"/>
  <c r="D35" i="6" s="1"/>
  <c r="Z31" i="6"/>
  <c r="D25" i="6"/>
  <c r="X24" i="6"/>
  <c r="D31" i="6" s="1"/>
  <c r="D21" i="6"/>
  <c r="X32" i="6"/>
  <c r="D34" i="6" s="1"/>
  <c r="D24" i="6"/>
  <c r="X20" i="6"/>
  <c r="D29" i="6" s="1"/>
  <c r="X22" i="6"/>
  <c r="D30" i="6" s="1"/>
  <c r="D20" i="6"/>
  <c r="X30" i="6"/>
  <c r="D33" i="6" s="1"/>
  <c r="X22" i="5"/>
  <c r="D30" i="5" s="1"/>
  <c r="D20" i="5"/>
  <c r="Z23" i="5"/>
  <c r="D37" i="5" s="1"/>
  <c r="D19" i="5"/>
  <c r="X20" i="5"/>
  <c r="D29" i="5" s="1"/>
  <c r="X30" i="5"/>
  <c r="D33" i="5" s="1"/>
  <c r="D23" i="5"/>
  <c r="Z31" i="4"/>
  <c r="D25" i="4"/>
  <c r="X22" i="4"/>
  <c r="D30" i="4" s="1"/>
  <c r="D20" i="4"/>
  <c r="X30" i="4"/>
  <c r="D33" i="4" s="1"/>
  <c r="X20" i="4"/>
  <c r="D29" i="4" s="1"/>
  <c r="Z23" i="4"/>
  <c r="D37" i="4" s="1"/>
  <c r="X32" i="4"/>
  <c r="D34" i="4" s="1"/>
  <c r="X24" i="4"/>
  <c r="D31" i="4" s="1"/>
  <c r="X34" i="4"/>
  <c r="D35" i="4" s="1"/>
  <c r="F28" i="1"/>
  <c r="AR25" i="2"/>
  <c r="F22" i="1"/>
  <c r="AR17" i="2"/>
  <c r="F40" i="1" s="1"/>
  <c r="D22" i="1"/>
  <c r="D40" i="1"/>
  <c r="S16" i="2"/>
  <c r="D33" i="1" s="1"/>
  <c r="D23" i="1"/>
  <c r="S24" i="2"/>
  <c r="D36" i="1" s="1"/>
  <c r="D26" i="1"/>
  <c r="S26" i="2"/>
  <c r="D37" i="1" s="1"/>
  <c r="D27" i="1"/>
  <c r="D28" i="1"/>
  <c r="S18" i="2"/>
  <c r="D34" i="1" s="1"/>
  <c r="D24" i="1"/>
  <c r="J40" i="1"/>
  <c r="J22" i="1"/>
  <c r="J28" i="1"/>
  <c r="H28" i="1"/>
  <c r="S37" i="2"/>
  <c r="H33" i="1" s="1"/>
  <c r="H30" i="1"/>
  <c r="H22" i="1"/>
  <c r="AP24" i="2"/>
  <c r="F36" i="1" s="1"/>
  <c r="F26" i="1"/>
  <c r="AP14" i="2"/>
  <c r="F32" i="1" s="1"/>
  <c r="AP28" i="2"/>
  <c r="F38" i="1" s="1"/>
  <c r="S28" i="2"/>
  <c r="D38" i="1" s="1"/>
  <c r="S14" i="2"/>
  <c r="D32" i="1" s="1"/>
  <c r="AP45" i="2"/>
  <c r="J36" i="1" s="1"/>
  <c r="S49" i="2"/>
  <c r="H38" i="1" s="1"/>
  <c r="AP37" i="2"/>
  <c r="J33" i="1" s="1"/>
  <c r="AP39" i="2"/>
  <c r="J34" i="1" s="1"/>
  <c r="AP35" i="2"/>
  <c r="J32" i="1" s="1"/>
  <c r="S39" i="2"/>
  <c r="H34" i="1" s="1"/>
  <c r="S35" i="2"/>
  <c r="H32" i="1" s="1"/>
  <c r="S45" i="2"/>
  <c r="H36" i="1" s="1"/>
  <c r="S47" i="2"/>
  <c r="H37" i="1" s="1"/>
  <c r="AP49" i="2"/>
  <c r="J38" i="1" s="1"/>
  <c r="AP47" i="2"/>
  <c r="J37" i="1" s="1"/>
  <c r="AP26" i="2"/>
  <c r="F37" i="1" s="1"/>
  <c r="AP18" i="2"/>
  <c r="F34" i="1" s="1"/>
  <c r="AP16" i="2"/>
  <c r="F33" i="1" s="1"/>
</calcChain>
</file>

<file path=xl/sharedStrings.xml><?xml version="1.0" encoding="utf-8"?>
<sst xmlns="http://schemas.openxmlformats.org/spreadsheetml/2006/main" count="535" uniqueCount="75">
  <si>
    <t>MAX1613x OV/UV Calculator</t>
  </si>
  <si>
    <t>This tool allows to compute for the overvoltage and undervoltage thresholds with the given tolerances and hysteresis provided on the datasheet.</t>
  </si>
  <si>
    <t>Rev.0</t>
  </si>
  <si>
    <t>Please enter the data in the white cells:</t>
  </si>
  <si>
    <t>Note: Do not use Copy and Paste function</t>
  </si>
  <si>
    <t>Number of monitoring supply voltages:</t>
  </si>
  <si>
    <t>Single-Input</t>
  </si>
  <si>
    <t>Select a number of monitoring supply voltage</t>
  </si>
  <si>
    <t>Enter the required values into this section:</t>
  </si>
  <si>
    <t>IN1</t>
  </si>
  <si>
    <t>IN2</t>
  </si>
  <si>
    <t>IN3</t>
  </si>
  <si>
    <t>IN4</t>
  </si>
  <si>
    <t>VIN_NOM:</t>
  </si>
  <si>
    <t>V</t>
  </si>
  <si>
    <t>Enter the nominal supply voltage in typical</t>
  </si>
  <si>
    <t>TOL%:</t>
  </si>
  <si>
    <t>%</t>
  </si>
  <si>
    <t>Enter the input tolerance level, ±TOL% (typ)</t>
  </si>
  <si>
    <t>HYS%:</t>
  </si>
  <si>
    <t>Enter the hysteresis in percentage</t>
  </si>
  <si>
    <t>Accuracy%:</t>
  </si>
  <si>
    <r>
      <t xml:space="preserve">Enter the window threshold accuracy, </t>
    </r>
    <r>
      <rPr>
        <sz val="10"/>
        <color rgb="FF0000FF"/>
        <rFont val="Calibri"/>
        <family val="2"/>
      </rPr>
      <t>±ACC</t>
    </r>
    <r>
      <rPr>
        <sz val="10"/>
        <color rgb="FF0000FF"/>
        <rFont val="Arial Narrow"/>
        <family val="2"/>
      </rPr>
      <t>%</t>
    </r>
  </si>
  <si>
    <t>Results:</t>
  </si>
  <si>
    <t>OV_TH (max):</t>
  </si>
  <si>
    <t>Maximum overvoltage threshold</t>
  </si>
  <si>
    <t>OV_TH:</t>
  </si>
  <si>
    <t>Overvoltage threshold</t>
  </si>
  <si>
    <t>OV_TH (min):</t>
  </si>
  <si>
    <t>Minimum overvoltage threshold</t>
  </si>
  <si>
    <t>UV_TH (max):</t>
  </si>
  <si>
    <t>Maximum undervoltage threshold</t>
  </si>
  <si>
    <t>UV_TH:</t>
  </si>
  <si>
    <t>Undervoltage threshold</t>
  </si>
  <si>
    <t>UV_TH (min):</t>
  </si>
  <si>
    <t>Minimum undervoltage threshold</t>
  </si>
  <si>
    <t>Hysteresis:</t>
  </si>
  <si>
    <t>Hysteresis with respect to the nominal volage</t>
  </si>
  <si>
    <t>OV_TH - HYS (max):</t>
  </si>
  <si>
    <t>Maximum overvoltage threshold less the hysteresis</t>
  </si>
  <si>
    <t>OV_TH - HYS:</t>
  </si>
  <si>
    <t>Overvoltage threshold less the hysteresis</t>
  </si>
  <si>
    <t>OV_TH - HYS (min):</t>
  </si>
  <si>
    <t>Minimum overvoltage threshold less the hysteresis</t>
  </si>
  <si>
    <t>UV_TH + HYS (max):</t>
  </si>
  <si>
    <t>Maximum undervoltage threshold less the hysteresis</t>
  </si>
  <si>
    <t>UV_TH + HYS:</t>
  </si>
  <si>
    <t>Undervoltage threshold less the hysteresis</t>
  </si>
  <si>
    <t>UV_TH + HYS (min):</t>
  </si>
  <si>
    <t>Minimum undervoltage threshold less the hysteresis</t>
  </si>
  <si>
    <t>Allowable power supply:</t>
  </si>
  <si>
    <t>Window Voltage (OV/UV) Monitor Calculator</t>
  </si>
  <si>
    <t>This tool allows to compute for the overvoltage and undervoltage thresholds with the given tolerances and hysteresis provided on the datasheet of the following generics:</t>
  </si>
  <si>
    <r>
      <t xml:space="preserve">MAX16138, MAX16191, MAX16193, MAX16137, MAX16132-5. </t>
    </r>
    <r>
      <rPr>
        <sz val="10"/>
        <color theme="1"/>
        <rFont val="Arial Regular"/>
      </rPr>
      <t>The datasheet must be consulted with this design tool.</t>
    </r>
  </si>
  <si>
    <t>Enter the window threshold accuracy, ±ACC%</t>
  </si>
  <si>
    <t>OV_TH (max)</t>
  </si>
  <si>
    <t>+ACC%</t>
  </si>
  <si>
    <t>OV_TH - HYS (max)</t>
  </si>
  <si>
    <t>OV_TH</t>
  </si>
  <si>
    <t>-ACC%</t>
  </si>
  <si>
    <t>OV_TH - HYS</t>
  </si>
  <si>
    <t>OV_TH (min)</t>
  </si>
  <si>
    <t>+TOL%</t>
  </si>
  <si>
    <t>OV_TH - HYS (min)</t>
  </si>
  <si>
    <t>Hysteresis with respect to the nominal voltage</t>
  </si>
  <si>
    <t>VIN_NOM</t>
  </si>
  <si>
    <t>Hysteresis</t>
  </si>
  <si>
    <t>-TOL%</t>
  </si>
  <si>
    <t>UV_TH + HYS (max)</t>
  </si>
  <si>
    <t>UV_TH (max)</t>
  </si>
  <si>
    <t>UV_TH + HYS</t>
  </si>
  <si>
    <t>UV_TH</t>
  </si>
  <si>
    <t>UV_TH + HYS (min)</t>
  </si>
  <si>
    <t>UV_TH (min)</t>
  </si>
  <si>
    <t>Total power supply tolerance of the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</si>
</sst>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&quot;%&quot;"/>
    <numFmt numFmtId="165" formatCode="0.000&quot;V&quot;"/>
    <numFmt numFmtId="166" formatCode="0.00000&quot;V&quot;"/>
    <numFmt numFmtId="167" formatCode="0.0000&quot;V&quot;"/>
    <numFmt numFmtId="168" formatCode="0.0%"/>
    <numFmt numFmtId="169" formatCode="0.0&quot;%&quot;"/>
  </numFmts>
  <fonts count="37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8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0000FF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sz val="9"/>
      <color rgb="FF0000FF"/>
      <name val="Arial Narrow"/>
      <family val="2"/>
    </font>
    <font>
      <b/>
      <u/>
      <sz val="11"/>
      <name val="Arial Narrow"/>
      <family val="2"/>
    </font>
    <font>
      <b/>
      <u/>
      <sz val="11"/>
      <color theme="1"/>
      <name val="Arial Narrow"/>
      <family val="2"/>
    </font>
    <font>
      <i/>
      <sz val="11"/>
      <color theme="1"/>
      <name val="Arial Narrow"/>
      <family val="2"/>
    </font>
    <font>
      <i/>
      <sz val="9"/>
      <color theme="1"/>
      <name val="Arial Narrow"/>
      <family val="2"/>
    </font>
    <font>
      <b/>
      <u/>
      <sz val="11"/>
      <color theme="0" tint="-0.499984740745262"/>
      <name val="Arial Narrow"/>
      <family val="2"/>
    </font>
    <font>
      <sz val="11"/>
      <color theme="0" tint="-0.499984740745262"/>
      <name val="Arial Narrow"/>
      <family val="2"/>
    </font>
    <font>
      <sz val="10"/>
      <color rgb="FF0000FF"/>
      <name val="Arial Narrow"/>
      <family val="2"/>
    </font>
    <font>
      <sz val="10"/>
      <color rgb="FF0000FF"/>
      <name val="Calibri"/>
      <family val="2"/>
    </font>
    <font>
      <sz val="8"/>
      <color rgb="FFFF0000"/>
      <name val="Arial Narrow"/>
      <family val="2"/>
    </font>
    <font>
      <sz val="9"/>
      <color theme="1"/>
      <name val="Arial Narrow"/>
      <family val="2"/>
    </font>
    <font>
      <sz val="11"/>
      <color theme="1"/>
      <name val="Arial Regular"/>
    </font>
    <font>
      <b/>
      <sz val="18"/>
      <name val="Arial Regular"/>
    </font>
    <font>
      <b/>
      <sz val="18"/>
      <color theme="1"/>
      <name val="Arial Regular"/>
    </font>
    <font>
      <sz val="10"/>
      <color theme="1"/>
      <name val="Arial Regular"/>
    </font>
    <font>
      <sz val="9"/>
      <color theme="1"/>
      <name val="Arial Regular"/>
    </font>
    <font>
      <i/>
      <sz val="10"/>
      <color theme="1"/>
      <name val="Arial Regular"/>
    </font>
    <font>
      <b/>
      <sz val="12"/>
      <color theme="1"/>
      <name val="Arial Regular"/>
    </font>
    <font>
      <sz val="10"/>
      <color rgb="FFFF0000"/>
      <name val="Arial Regular"/>
    </font>
    <font>
      <sz val="11"/>
      <name val="Arial Regular"/>
    </font>
    <font>
      <b/>
      <sz val="11"/>
      <color theme="1"/>
      <name val="Arial Regular"/>
    </font>
    <font>
      <i/>
      <sz val="9"/>
      <color theme="1"/>
      <name val="Arial Regular"/>
    </font>
    <font>
      <b/>
      <u/>
      <sz val="11"/>
      <color theme="1"/>
      <name val="Arial Regular"/>
    </font>
    <font>
      <b/>
      <u/>
      <sz val="11"/>
      <color theme="0" tint="-0.499984740745262"/>
      <name val="Arial Regular"/>
    </font>
    <font>
      <b/>
      <u/>
      <sz val="11"/>
      <name val="Arial Regular"/>
    </font>
    <font>
      <i/>
      <sz val="11"/>
      <color theme="1"/>
      <name val="Arial Regular"/>
    </font>
    <font>
      <sz val="11"/>
      <color theme="0" tint="-0.499984740745262"/>
      <name val="Arial Regular"/>
    </font>
    <font>
      <b/>
      <u/>
      <sz val="11"/>
      <color rgb="FF767989"/>
      <name val="Arial Regular"/>
    </font>
    <font>
      <sz val="11"/>
      <color rgb="FF767989"/>
      <name val="Arial Regular"/>
    </font>
    <font>
      <sz val="11"/>
      <color rgb="FF005EA9"/>
      <name val="Arial Regula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BD4EB"/>
        <bgColor indexed="64"/>
      </patternFill>
    </fill>
    <fill>
      <patternFill patternType="solid">
        <fgColor rgb="FFF1F9FE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1" fillId="2" borderId="1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1" fillId="4" borderId="2" xfId="0" applyFont="1" applyFill="1" applyBorder="1"/>
    <xf numFmtId="0" fontId="1" fillId="4" borderId="0" xfId="0" applyFont="1" applyFill="1"/>
    <xf numFmtId="0" fontId="1" fillId="4" borderId="6" xfId="0" applyFont="1" applyFill="1" applyBorder="1"/>
    <xf numFmtId="0" fontId="1" fillId="4" borderId="7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11" xfId="0" applyFont="1" applyFill="1" applyBorder="1"/>
    <xf numFmtId="0" fontId="10" fillId="2" borderId="11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horizontal="right" vertical="center"/>
    </xf>
    <xf numFmtId="0" fontId="1" fillId="2" borderId="13" xfId="0" applyFont="1" applyFill="1" applyBorder="1"/>
    <xf numFmtId="0" fontId="11" fillId="2" borderId="14" xfId="0" applyFont="1" applyFill="1" applyBorder="1"/>
    <xf numFmtId="0" fontId="10" fillId="2" borderId="0" xfId="0" applyFont="1" applyFill="1"/>
    <xf numFmtId="0" fontId="1" fillId="2" borderId="0" xfId="0" applyFont="1" applyFill="1" applyAlignment="1">
      <alignment horizontal="right"/>
    </xf>
    <xf numFmtId="0" fontId="13" fillId="2" borderId="15" xfId="0" applyFont="1" applyFill="1" applyBorder="1"/>
    <xf numFmtId="0" fontId="1" fillId="2" borderId="15" xfId="0" applyFont="1" applyFill="1" applyBorder="1"/>
    <xf numFmtId="0" fontId="6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167" fontId="12" fillId="2" borderId="15" xfId="0" applyNumberFormat="1" applyFont="1" applyFill="1" applyBorder="1" applyAlignment="1">
      <alignment horizontal="left" vertical="center"/>
    </xf>
    <xf numFmtId="166" fontId="12" fillId="2" borderId="15" xfId="0" applyNumberFormat="1" applyFont="1" applyFill="1" applyBorder="1" applyAlignment="1">
      <alignment horizontal="left" vertical="center"/>
    </xf>
    <xf numFmtId="0" fontId="14" fillId="2" borderId="0" xfId="0" applyFont="1" applyFill="1" applyAlignment="1">
      <alignment vertical="center"/>
    </xf>
    <xf numFmtId="167" fontId="12" fillId="2" borderId="0" xfId="0" applyNumberFormat="1" applyFont="1" applyFill="1" applyAlignment="1">
      <alignment horizontal="left" vertical="center"/>
    </xf>
    <xf numFmtId="0" fontId="13" fillId="2" borderId="0" xfId="0" applyFont="1" applyFill="1"/>
    <xf numFmtId="166" fontId="12" fillId="2" borderId="0" xfId="0" applyNumberFormat="1" applyFont="1" applyFill="1" applyAlignment="1">
      <alignment horizontal="left" vertical="center"/>
    </xf>
    <xf numFmtId="0" fontId="1" fillId="2" borderId="26" xfId="0" applyFont="1" applyFill="1" applyBorder="1"/>
    <xf numFmtId="0" fontId="1" fillId="2" borderId="27" xfId="0" applyFont="1" applyFill="1" applyBorder="1"/>
    <xf numFmtId="166" fontId="12" fillId="2" borderId="27" xfId="0" applyNumberFormat="1" applyFont="1" applyFill="1" applyBorder="1" applyAlignment="1">
      <alignment horizontal="left" vertical="center"/>
    </xf>
    <xf numFmtId="167" fontId="12" fillId="2" borderId="27" xfId="0" applyNumberFormat="1" applyFont="1" applyFill="1" applyBorder="1" applyAlignment="1">
      <alignment horizontal="left" vertical="center"/>
    </xf>
    <xf numFmtId="168" fontId="9" fillId="2" borderId="15" xfId="0" applyNumberFormat="1" applyFont="1" applyFill="1" applyBorder="1" applyAlignment="1">
      <alignment horizontal="left" vertical="center"/>
    </xf>
    <xf numFmtId="0" fontId="16" fillId="2" borderId="0" xfId="0" applyFont="1" applyFill="1" applyAlignment="1">
      <alignment vertical="top"/>
    </xf>
    <xf numFmtId="0" fontId="1" fillId="3" borderId="1" xfId="0" applyFont="1" applyFill="1" applyBorder="1" applyAlignment="1" applyProtection="1">
      <alignment horizontal="right" vertical="center"/>
      <protection locked="0"/>
    </xf>
    <xf numFmtId="0" fontId="1" fillId="2" borderId="28" xfId="0" applyFont="1" applyFill="1" applyBorder="1" applyAlignment="1">
      <alignment horizontal="right" vertical="center"/>
    </xf>
    <xf numFmtId="0" fontId="1" fillId="2" borderId="28" xfId="0" applyFont="1" applyFill="1" applyBorder="1"/>
    <xf numFmtId="0" fontId="1" fillId="2" borderId="9" xfId="0" applyFont="1" applyFill="1" applyBorder="1" applyAlignment="1">
      <alignment horizontal="right" vertical="center"/>
    </xf>
    <xf numFmtId="0" fontId="17" fillId="2" borderId="0" xfId="0" applyFont="1" applyFill="1"/>
    <xf numFmtId="0" fontId="1" fillId="5" borderId="1" xfId="0" applyFont="1" applyFill="1" applyBorder="1" applyAlignment="1">
      <alignment horizontal="right" vertical="center"/>
    </xf>
    <xf numFmtId="0" fontId="18" fillId="6" borderId="0" xfId="0" applyFont="1" applyFill="1"/>
    <xf numFmtId="0" fontId="19" fillId="6" borderId="0" xfId="0" applyFont="1" applyFill="1" applyAlignment="1">
      <alignment vertical="center"/>
    </xf>
    <xf numFmtId="0" fontId="20" fillId="6" borderId="0" xfId="0" applyFont="1" applyFill="1" applyAlignment="1">
      <alignment vertical="center"/>
    </xf>
    <xf numFmtId="0" fontId="21" fillId="6" borderId="0" xfId="0" applyFont="1" applyFill="1"/>
    <xf numFmtId="0" fontId="22" fillId="6" borderId="0" xfId="0" applyFont="1" applyFill="1"/>
    <xf numFmtId="0" fontId="23" fillId="6" borderId="0" xfId="0" applyFont="1" applyFill="1"/>
    <xf numFmtId="0" fontId="24" fillId="6" borderId="0" xfId="0" applyFont="1" applyFill="1"/>
    <xf numFmtId="0" fontId="25" fillId="6" borderId="0" xfId="0" applyFont="1" applyFill="1" applyAlignment="1">
      <alignment vertical="top"/>
    </xf>
    <xf numFmtId="0" fontId="18" fillId="6" borderId="0" xfId="0" applyFont="1" applyFill="1" applyAlignment="1">
      <alignment horizontal="center"/>
    </xf>
    <xf numFmtId="0" fontId="26" fillId="6" borderId="0" xfId="0" applyFont="1" applyFill="1"/>
    <xf numFmtId="0" fontId="18" fillId="6" borderId="1" xfId="0" applyFont="1" applyFill="1" applyBorder="1"/>
    <xf numFmtId="0" fontId="18" fillId="6" borderId="9" xfId="0" applyFont="1" applyFill="1" applyBorder="1"/>
    <xf numFmtId="0" fontId="18" fillId="6" borderId="27" xfId="0" applyFont="1" applyFill="1" applyBorder="1"/>
    <xf numFmtId="0" fontId="18" fillId="7" borderId="3" xfId="0" applyFont="1" applyFill="1" applyBorder="1"/>
    <xf numFmtId="0" fontId="18" fillId="7" borderId="4" xfId="0" applyFont="1" applyFill="1" applyBorder="1"/>
    <xf numFmtId="0" fontId="18" fillId="6" borderId="12" xfId="0" applyFont="1" applyFill="1" applyBorder="1"/>
    <xf numFmtId="167" fontId="30" fillId="6" borderId="0" xfId="0" applyNumberFormat="1" applyFont="1" applyFill="1" applyAlignment="1">
      <alignment horizontal="left" vertical="center"/>
    </xf>
    <xf numFmtId="0" fontId="18" fillId="6" borderId="28" xfId="0" applyFont="1" applyFill="1" applyBorder="1" applyAlignment="1">
      <alignment horizontal="right" vertical="center"/>
    </xf>
    <xf numFmtId="0" fontId="18" fillId="7" borderId="6" xfId="0" applyFont="1" applyFill="1" applyBorder="1"/>
    <xf numFmtId="0" fontId="18" fillId="7" borderId="7" xfId="0" applyFont="1" applyFill="1" applyBorder="1"/>
    <xf numFmtId="0" fontId="18" fillId="6" borderId="10" xfId="0" applyFont="1" applyFill="1" applyBorder="1"/>
    <xf numFmtId="0" fontId="18" fillId="6" borderId="0" xfId="0" applyFont="1" applyFill="1" applyAlignment="1">
      <alignment horizontal="right" vertical="center"/>
    </xf>
    <xf numFmtId="0" fontId="18" fillId="7" borderId="2" xfId="0" applyFont="1" applyFill="1" applyBorder="1"/>
    <xf numFmtId="0" fontId="18" fillId="7" borderId="0" xfId="0" applyFont="1" applyFill="1"/>
    <xf numFmtId="0" fontId="18" fillId="6" borderId="12" xfId="0" applyFont="1" applyFill="1" applyBorder="1" applyAlignment="1">
      <alignment horizontal="right" vertical="center"/>
    </xf>
    <xf numFmtId="0" fontId="18" fillId="6" borderId="28" xfId="0" applyFont="1" applyFill="1" applyBorder="1"/>
    <xf numFmtId="168" fontId="29" fillId="6" borderId="0" xfId="0" applyNumberFormat="1" applyFont="1" applyFill="1" applyAlignment="1">
      <alignment horizontal="left" vertical="center"/>
    </xf>
    <xf numFmtId="0" fontId="28" fillId="6" borderId="0" xfId="0" applyFont="1" applyFill="1"/>
    <xf numFmtId="0" fontId="32" fillId="6" borderId="0" xfId="0" applyFont="1" applyFill="1"/>
    <xf numFmtId="0" fontId="18" fillId="6" borderId="0" xfId="0" applyFont="1" applyFill="1" applyAlignment="1">
      <alignment horizontal="right"/>
    </xf>
    <xf numFmtId="0" fontId="33" fillId="6" borderId="0" xfId="0" applyFont="1" applyFill="1"/>
    <xf numFmtId="0" fontId="18" fillId="6" borderId="11" xfId="0" applyFont="1" applyFill="1" applyBorder="1"/>
    <xf numFmtId="0" fontId="32" fillId="6" borderId="11" xfId="0" applyFont="1" applyFill="1" applyBorder="1"/>
    <xf numFmtId="166" fontId="30" fillId="6" borderId="27" xfId="0" applyNumberFormat="1" applyFont="1" applyFill="1" applyBorder="1" applyAlignment="1">
      <alignment horizontal="left" vertical="center"/>
    </xf>
    <xf numFmtId="166" fontId="30" fillId="6" borderId="0" xfId="0" applyNumberFormat="1" applyFont="1" applyFill="1" applyAlignment="1">
      <alignment horizontal="left" vertical="center"/>
    </xf>
    <xf numFmtId="167" fontId="30" fillId="6" borderId="27" xfId="0" applyNumberFormat="1" applyFont="1" applyFill="1" applyBorder="1" applyAlignment="1">
      <alignment horizontal="left" vertical="center"/>
    </xf>
    <xf numFmtId="0" fontId="26" fillId="3" borderId="1" xfId="0" applyFont="1" applyFill="1" applyBorder="1" applyAlignment="1" applyProtection="1">
      <alignment horizontal="right" vertical="center"/>
      <protection locked="0"/>
    </xf>
    <xf numFmtId="0" fontId="18" fillId="3" borderId="1" xfId="0" applyFont="1" applyFill="1" applyBorder="1" applyAlignment="1" applyProtection="1">
      <alignment horizontal="right" vertical="center"/>
      <protection locked="0"/>
    </xf>
    <xf numFmtId="0" fontId="35" fillId="6" borderId="0" xfId="0" applyFont="1" applyFill="1"/>
    <xf numFmtId="0" fontId="36" fillId="6" borderId="0" xfId="0" applyFont="1" applyFill="1"/>
    <xf numFmtId="0" fontId="36" fillId="6" borderId="0" xfId="0" applyFont="1" applyFill="1" applyAlignment="1">
      <alignment vertical="center"/>
    </xf>
    <xf numFmtId="0" fontId="1" fillId="3" borderId="1" xfId="0" applyFont="1" applyFill="1" applyBorder="1" applyAlignment="1" applyProtection="1">
      <alignment horizontal="center"/>
      <protection locked="0"/>
    </xf>
    <xf numFmtId="167" fontId="34" fillId="6" borderId="0" xfId="0" applyNumberFormat="1" applyFont="1" applyFill="1" applyAlignment="1">
      <alignment horizontal="left" vertical="center"/>
    </xf>
    <xf numFmtId="167" fontId="34" fillId="6" borderId="27" xfId="0" applyNumberFormat="1" applyFont="1" applyFill="1" applyBorder="1" applyAlignment="1">
      <alignment horizontal="left" vertical="center"/>
    </xf>
    <xf numFmtId="0" fontId="28" fillId="6" borderId="0" xfId="0" applyFont="1" applyFill="1" applyAlignment="1">
      <alignment horizontal="right" vertical="center"/>
    </xf>
    <xf numFmtId="167" fontId="29" fillId="6" borderId="0" xfId="0" applyNumberFormat="1" applyFont="1" applyFill="1" applyAlignment="1">
      <alignment horizontal="left" vertical="center"/>
    </xf>
    <xf numFmtId="169" fontId="29" fillId="6" borderId="0" xfId="0" applyNumberFormat="1" applyFont="1" applyFill="1" applyAlignment="1">
      <alignment horizontal="left" vertical="center"/>
    </xf>
    <xf numFmtId="0" fontId="28" fillId="7" borderId="4" xfId="0" quotePrefix="1" applyFont="1" applyFill="1" applyBorder="1" applyAlignment="1">
      <alignment horizontal="right" vertical="center"/>
    </xf>
    <xf numFmtId="0" fontId="28" fillId="7" borderId="7" xfId="0" applyFont="1" applyFill="1" applyBorder="1" applyAlignment="1">
      <alignment horizontal="right" vertical="center"/>
    </xf>
    <xf numFmtId="164" fontId="29" fillId="7" borderId="4" xfId="0" applyNumberFormat="1" applyFont="1" applyFill="1" applyBorder="1" applyAlignment="1">
      <alignment horizontal="left" vertical="center"/>
    </xf>
    <xf numFmtId="164" fontId="29" fillId="7" borderId="5" xfId="0" applyNumberFormat="1" applyFont="1" applyFill="1" applyBorder="1" applyAlignment="1">
      <alignment horizontal="left" vertical="center"/>
    </xf>
    <xf numFmtId="164" fontId="29" fillId="7" borderId="7" xfId="0" applyNumberFormat="1" applyFont="1" applyFill="1" applyBorder="1" applyAlignment="1">
      <alignment horizontal="left" vertical="center"/>
    </xf>
    <xf numFmtId="164" fontId="29" fillId="7" borderId="8" xfId="0" applyNumberFormat="1" applyFont="1" applyFill="1" applyBorder="1" applyAlignment="1">
      <alignment horizontal="left" vertical="center"/>
    </xf>
    <xf numFmtId="167" fontId="29" fillId="6" borderId="12" xfId="0" applyNumberFormat="1" applyFont="1" applyFill="1" applyBorder="1" applyAlignment="1">
      <alignment horizontal="left" vertical="center"/>
    </xf>
    <xf numFmtId="0" fontId="28" fillId="6" borderId="27" xfId="0" applyFont="1" applyFill="1" applyBorder="1" applyAlignment="1">
      <alignment horizontal="right" vertical="center"/>
    </xf>
    <xf numFmtId="0" fontId="28" fillId="6" borderId="0" xfId="0" quotePrefix="1" applyFont="1" applyFill="1" applyAlignment="1">
      <alignment horizontal="right" vertical="top"/>
    </xf>
    <xf numFmtId="0" fontId="28" fillId="6" borderId="7" xfId="0" applyFont="1" applyFill="1" applyBorder="1" applyAlignment="1">
      <alignment horizontal="right" vertical="top"/>
    </xf>
    <xf numFmtId="164" fontId="31" fillId="6" borderId="0" xfId="0" applyNumberFormat="1" applyFont="1" applyFill="1" applyAlignment="1">
      <alignment horizontal="left" vertical="top"/>
    </xf>
    <xf numFmtId="164" fontId="31" fillId="6" borderId="7" xfId="0" applyNumberFormat="1" applyFont="1" applyFill="1" applyBorder="1" applyAlignment="1">
      <alignment horizontal="left" vertical="top"/>
    </xf>
    <xf numFmtId="0" fontId="28" fillId="6" borderId="4" xfId="0" quotePrefix="1" applyFont="1" applyFill="1" applyBorder="1" applyAlignment="1">
      <alignment horizontal="right"/>
    </xf>
    <xf numFmtId="0" fontId="28" fillId="6" borderId="0" xfId="0" applyFont="1" applyFill="1" applyAlignment="1">
      <alignment horizontal="right"/>
    </xf>
    <xf numFmtId="164" fontId="31" fillId="6" borderId="4" xfId="0" applyNumberFormat="1" applyFont="1" applyFill="1" applyBorder="1" applyAlignment="1">
      <alignment horizontal="left"/>
    </xf>
    <xf numFmtId="164" fontId="31" fillId="6" borderId="0" xfId="0" applyNumberFormat="1" applyFont="1" applyFill="1" applyAlignment="1">
      <alignment horizontal="left"/>
    </xf>
    <xf numFmtId="165" fontId="29" fillId="6" borderId="0" xfId="0" applyNumberFormat="1" applyFont="1" applyFill="1" applyAlignment="1">
      <alignment horizontal="left" vertical="center"/>
    </xf>
    <xf numFmtId="166" fontId="34" fillId="6" borderId="0" xfId="0" applyNumberFormat="1" applyFont="1" applyFill="1" applyAlignment="1">
      <alignment horizontal="left" vertical="center"/>
    </xf>
    <xf numFmtId="0" fontId="27" fillId="6" borderId="0" xfId="0" applyFont="1" applyFill="1" applyAlignment="1">
      <alignment horizontal="center"/>
    </xf>
    <xf numFmtId="169" fontId="9" fillId="2" borderId="0" xfId="0" applyNumberFormat="1" applyFont="1" applyFill="1" applyAlignment="1">
      <alignment horizontal="left" vertic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167" fontId="12" fillId="2" borderId="0" xfId="0" applyNumberFormat="1" applyFont="1" applyFill="1" applyAlignment="1">
      <alignment horizontal="left" vertical="center"/>
    </xf>
    <xf numFmtId="165" fontId="9" fillId="2" borderId="0" xfId="0" applyNumberFormat="1" applyFont="1" applyFill="1" applyAlignment="1">
      <alignment horizontal="left" vertical="center"/>
    </xf>
    <xf numFmtId="166" fontId="12" fillId="2" borderId="0" xfId="0" applyNumberFormat="1" applyFont="1" applyFill="1" applyAlignment="1">
      <alignment horizontal="left" vertical="center"/>
    </xf>
    <xf numFmtId="167" fontId="9" fillId="2" borderId="0" xfId="0" applyNumberFormat="1" applyFont="1" applyFill="1" applyAlignment="1">
      <alignment horizontal="left" vertical="center"/>
    </xf>
    <xf numFmtId="167" fontId="9" fillId="2" borderId="12" xfId="0" applyNumberFormat="1" applyFont="1" applyFill="1" applyBorder="1" applyAlignment="1">
      <alignment horizontal="left" vertical="center"/>
    </xf>
    <xf numFmtId="0" fontId="11" fillId="4" borderId="4" xfId="0" quotePrefix="1" applyFont="1" applyFill="1" applyBorder="1" applyAlignment="1">
      <alignment horizontal="right" vertical="center"/>
    </xf>
    <xf numFmtId="0" fontId="11" fillId="4" borderId="7" xfId="0" applyFont="1" applyFill="1" applyBorder="1" applyAlignment="1">
      <alignment horizontal="right" vertical="center"/>
    </xf>
    <xf numFmtId="164" fontId="9" fillId="4" borderId="4" xfId="0" applyNumberFormat="1" applyFont="1" applyFill="1" applyBorder="1" applyAlignment="1">
      <alignment horizontal="left" vertical="center"/>
    </xf>
    <xf numFmtId="164" fontId="9" fillId="4" borderId="5" xfId="0" applyNumberFormat="1" applyFont="1" applyFill="1" applyBorder="1" applyAlignment="1">
      <alignment horizontal="left" vertical="center"/>
    </xf>
    <xf numFmtId="164" fontId="9" fillId="4" borderId="7" xfId="0" applyNumberFormat="1" applyFont="1" applyFill="1" applyBorder="1" applyAlignment="1">
      <alignment horizontal="left" vertical="center"/>
    </xf>
    <xf numFmtId="164" fontId="9" fillId="4" borderId="8" xfId="0" applyNumberFormat="1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1" fillId="2" borderId="0" xfId="0" quotePrefix="1" applyFont="1" applyFill="1" applyAlignment="1">
      <alignment horizontal="right" vertical="top"/>
    </xf>
    <xf numFmtId="0" fontId="11" fillId="2" borderId="7" xfId="0" applyFont="1" applyFill="1" applyBorder="1" applyAlignment="1">
      <alignment horizontal="right" vertical="top"/>
    </xf>
    <xf numFmtId="164" fontId="8" fillId="2" borderId="0" xfId="0" applyNumberFormat="1" applyFont="1" applyFill="1" applyAlignment="1">
      <alignment horizontal="left" vertical="top"/>
    </xf>
    <xf numFmtId="164" fontId="8" fillId="2" borderId="7" xfId="0" applyNumberFormat="1" applyFont="1" applyFill="1" applyBorder="1" applyAlignment="1">
      <alignment horizontal="left" vertical="top"/>
    </xf>
    <xf numFmtId="0" fontId="11" fillId="2" borderId="27" xfId="0" applyFont="1" applyFill="1" applyBorder="1" applyAlignment="1">
      <alignment horizontal="right" vertical="center"/>
    </xf>
    <xf numFmtId="167" fontId="12" fillId="2" borderId="27" xfId="0" applyNumberFormat="1" applyFont="1" applyFill="1" applyBorder="1" applyAlignment="1">
      <alignment horizontal="left" vertical="center"/>
    </xf>
    <xf numFmtId="0" fontId="11" fillId="2" borderId="4" xfId="0" quotePrefix="1" applyFont="1" applyFill="1" applyBorder="1" applyAlignment="1">
      <alignment horizontal="right"/>
    </xf>
    <xf numFmtId="0" fontId="11" fillId="2" borderId="0" xfId="0" applyFont="1" applyFill="1" applyAlignment="1">
      <alignment horizontal="right"/>
    </xf>
    <xf numFmtId="164" fontId="8" fillId="2" borderId="4" xfId="0" applyNumberFormat="1" applyFont="1" applyFill="1" applyBorder="1" applyAlignment="1">
      <alignment horizontal="left"/>
    </xf>
    <xf numFmtId="164" fontId="8" fillId="2" borderId="0" xfId="0" applyNumberFormat="1" applyFont="1" applyFill="1" applyAlignment="1">
      <alignment horizontal="left"/>
    </xf>
    <xf numFmtId="167" fontId="9" fillId="2" borderId="22" xfId="0" applyNumberFormat="1" applyFont="1" applyFill="1" applyBorder="1" applyAlignment="1">
      <alignment horizontal="left" vertical="center"/>
    </xf>
    <xf numFmtId="0" fontId="11" fillId="4" borderId="7" xfId="0" quotePrefix="1" applyFont="1" applyFill="1" applyBorder="1" applyAlignment="1">
      <alignment horizontal="right" vertical="center"/>
    </xf>
    <xf numFmtId="0" fontId="11" fillId="2" borderId="7" xfId="0" quotePrefix="1" applyFont="1" applyFill="1" applyBorder="1" applyAlignment="1">
      <alignment horizontal="right" vertical="top"/>
    </xf>
    <xf numFmtId="0" fontId="11" fillId="2" borderId="0" xfId="0" quotePrefix="1" applyFont="1" applyFill="1" applyAlignment="1">
      <alignment horizontal="right"/>
    </xf>
  </cellXfs>
  <cellStyles count="1">
    <cellStyle name="Normal" xfId="0" builtinId="0"/>
  </cellStyles>
  <dxfs count="10">
    <dxf>
      <numFmt numFmtId="170" formatCode=";;;"/>
      <fill>
        <patternFill>
          <bgColor theme="5" tint="0.79998168889431442"/>
        </patternFill>
      </fill>
      <border>
        <left/>
        <right/>
        <top/>
        <bottom/>
        <vertical/>
        <horizontal/>
      </border>
    </dxf>
    <dxf>
      <numFmt numFmtId="170" formatCode=";;;"/>
      <fill>
        <patternFill>
          <bgColor theme="5" tint="0.79998168889431442"/>
        </patternFill>
      </fill>
      <border>
        <left/>
        <right/>
        <top/>
        <bottom/>
        <vertical/>
        <horizontal/>
      </border>
    </dxf>
    <dxf>
      <numFmt numFmtId="170" formatCode=";;;"/>
      <fill>
        <patternFill>
          <bgColor theme="5" tint="0.79998168889431442"/>
        </patternFill>
      </fill>
      <border>
        <left/>
        <right/>
        <top/>
        <bottom/>
        <vertical/>
        <horizontal/>
      </border>
    </dxf>
    <dxf>
      <numFmt numFmtId="170" formatCode=";;;"/>
      <fill>
        <patternFill patternType="solid">
          <bgColor theme="5" tint="0.79998168889431442"/>
        </patternFill>
      </fill>
      <border>
        <left/>
        <right/>
        <top/>
        <bottom/>
      </border>
    </dxf>
    <dxf>
      <numFmt numFmtId="170" formatCode=";;;"/>
      <fill>
        <patternFill patternType="solid">
          <bgColor theme="5" tint="0.79998168889431442"/>
        </patternFill>
      </fill>
      <border>
        <left/>
        <right/>
        <top/>
        <bottom/>
      </border>
    </dxf>
    <dxf>
      <numFmt numFmtId="170" formatCode=";;;"/>
      <fill>
        <patternFill patternType="solid">
          <bgColor theme="5" tint="0.79998168889431442"/>
        </patternFill>
      </fill>
      <border>
        <left/>
        <right/>
        <top/>
        <bottom/>
      </border>
    </dxf>
    <dxf>
      <numFmt numFmtId="170" formatCode=";;;"/>
      <fill>
        <patternFill patternType="solid">
          <bgColor theme="5" tint="0.79998168889431442"/>
        </patternFill>
      </fill>
      <border>
        <left/>
        <right/>
        <top/>
        <bottom/>
      </border>
    </dxf>
    <dxf>
      <numFmt numFmtId="170" formatCode=";;;"/>
      <fill>
        <patternFill patternType="solid">
          <bgColor theme="5" tint="0.79998168889431442"/>
        </patternFill>
      </fill>
      <border>
        <left/>
        <right/>
        <top/>
        <bottom/>
      </border>
    </dxf>
    <dxf>
      <numFmt numFmtId="170" formatCode=";;;"/>
      <fill>
        <patternFill patternType="solid">
          <bgColor theme="5" tint="0.79998168889431442"/>
        </patternFill>
      </fill>
      <border>
        <left/>
        <right/>
        <top/>
        <bottom/>
      </border>
    </dxf>
    <dxf>
      <numFmt numFmtId="170" formatCode=";;;"/>
      <fill>
        <patternFill patternType="solid">
          <bgColor theme="5" tint="0.79998168889431442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5EA9"/>
      <color rgb="FF0067B9"/>
      <color rgb="FF767989"/>
      <color rgb="FFF1F9FE"/>
      <color rgb="FFCBD4EB"/>
      <color rgb="FFE0F0FC"/>
      <color rgb="FF1B9CD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28576</xdr:rowOff>
    </xdr:from>
    <xdr:to>
      <xdr:col>2</xdr:col>
      <xdr:colOff>200026</xdr:colOff>
      <xdr:row>2</xdr:row>
      <xdr:rowOff>192636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59EDEDB-F55A-0A20-F71E-093D840877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902" b="28526"/>
        <a:stretch/>
      </xdr:blipFill>
      <xdr:spPr>
        <a:xfrm>
          <a:off x="47626" y="28576"/>
          <a:ext cx="1638300" cy="697460"/>
        </a:xfrm>
        <a:prstGeom prst="rect">
          <a:avLst/>
        </a:prstGeom>
      </xdr:spPr>
    </xdr:pic>
    <xdr:clientData/>
  </xdr:twoCellAnchor>
  <xdr:oneCellAnchor>
    <xdr:from>
      <xdr:col>1</xdr:col>
      <xdr:colOff>895350</xdr:colOff>
      <xdr:row>6</xdr:row>
      <xdr:rowOff>152400</xdr:rowOff>
    </xdr:from>
    <xdr:ext cx="184731" cy="239489"/>
    <xdr:sp macro="" textlink="">
      <xdr:nvSpPr>
        <xdr:cNvPr id="1037" name="TextBox 1036">
          <a:extLst>
            <a:ext uri="{FF2B5EF4-FFF2-40B4-BE49-F238E27FC236}">
              <a16:creationId xmlns:a16="http://schemas.microsoft.com/office/drawing/2014/main" id="{1974E605-631B-5F00-65A2-E225E9EB7964}"/>
            </a:ext>
          </a:extLst>
        </xdr:cNvPr>
        <xdr:cNvSpPr txBox="1"/>
      </xdr:nvSpPr>
      <xdr:spPr>
        <a:xfrm>
          <a:off x="1389459" y="1515666"/>
          <a:ext cx="184731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0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28576</xdr:rowOff>
    </xdr:from>
    <xdr:to>
      <xdr:col>2</xdr:col>
      <xdr:colOff>200026</xdr:colOff>
      <xdr:row>3</xdr:row>
      <xdr:rowOff>11661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57D2B6-2F14-4737-9CD8-18AEEB8DFD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902" b="28526"/>
        <a:stretch/>
      </xdr:blipFill>
      <xdr:spPr>
        <a:xfrm>
          <a:off x="47626" y="28576"/>
          <a:ext cx="1638300" cy="697460"/>
        </a:xfrm>
        <a:prstGeom prst="rect">
          <a:avLst/>
        </a:prstGeom>
      </xdr:spPr>
    </xdr:pic>
    <xdr:clientData/>
  </xdr:twoCellAnchor>
  <xdr:oneCellAnchor>
    <xdr:from>
      <xdr:col>1</xdr:col>
      <xdr:colOff>895350</xdr:colOff>
      <xdr:row>5</xdr:row>
      <xdr:rowOff>152400</xdr:rowOff>
    </xdr:from>
    <xdr:ext cx="184731" cy="23948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832DF20-7617-4E6F-ADEB-77D816ECEB6E}"/>
            </a:ext>
          </a:extLst>
        </xdr:cNvPr>
        <xdr:cNvSpPr txBox="1"/>
      </xdr:nvSpPr>
      <xdr:spPr>
        <a:xfrm>
          <a:off x="1390650" y="1524000"/>
          <a:ext cx="184731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0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oneCellAnchor>
  <xdr:twoCellAnchor>
    <xdr:from>
      <xdr:col>11</xdr:col>
      <xdr:colOff>47981</xdr:colOff>
      <xdr:row>21</xdr:row>
      <xdr:rowOff>7986</xdr:rowOff>
    </xdr:from>
    <xdr:to>
      <xdr:col>11</xdr:col>
      <xdr:colOff>47981</xdr:colOff>
      <xdr:row>26</xdr:row>
      <xdr:rowOff>196691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30269D0A-4480-48A7-91F8-5AA57F98B6E4}"/>
            </a:ext>
          </a:extLst>
        </xdr:cNvPr>
        <xdr:cNvCxnSpPr/>
      </xdr:nvCxnSpPr>
      <xdr:spPr>
        <a:xfrm>
          <a:off x="10992206" y="4027536"/>
          <a:ext cx="0" cy="113168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48375</xdr:colOff>
      <xdr:row>27</xdr:row>
      <xdr:rowOff>8249</xdr:rowOff>
    </xdr:from>
    <xdr:to>
      <xdr:col>11</xdr:col>
      <xdr:colOff>48375</xdr:colOff>
      <xdr:row>32</xdr:row>
      <xdr:rowOff>207669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E2BCD840-55BE-4A31-9C97-9B9EC2F1028B}"/>
            </a:ext>
          </a:extLst>
        </xdr:cNvPr>
        <xdr:cNvCxnSpPr/>
      </xdr:nvCxnSpPr>
      <xdr:spPr>
        <a:xfrm>
          <a:off x="2943975" y="4551674"/>
          <a:ext cx="0" cy="1256695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21</xdr:row>
      <xdr:rowOff>173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506249B4-DA24-41E3-99D4-5D7413CA0D38}"/>
            </a:ext>
          </a:extLst>
        </xdr:cNvPr>
        <xdr:cNvCxnSpPr/>
      </xdr:nvCxnSpPr>
      <xdr:spPr>
        <a:xfrm>
          <a:off x="11849100" y="3638550"/>
          <a:ext cx="0" cy="38117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21</xdr:row>
      <xdr:rowOff>5888</xdr:rowOff>
    </xdr:from>
    <xdr:to>
      <xdr:col>14</xdr:col>
      <xdr:colOff>0</xdr:colOff>
      <xdr:row>22</xdr:row>
      <xdr:rowOff>207818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60D5825A-2BAE-4B71-9CC8-989831FF0EF5}"/>
            </a:ext>
          </a:extLst>
        </xdr:cNvPr>
        <xdr:cNvCxnSpPr/>
      </xdr:nvCxnSpPr>
      <xdr:spPr>
        <a:xfrm>
          <a:off x="3657600" y="3282488"/>
          <a:ext cx="0" cy="41148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0</xdr:colOff>
      <xdr:row>32</xdr:row>
      <xdr:rowOff>200198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A4DA9FB5-908F-4EC5-8CA7-DF32DE1B5923}"/>
            </a:ext>
          </a:extLst>
        </xdr:cNvPr>
        <xdr:cNvCxnSpPr/>
      </xdr:nvCxnSpPr>
      <xdr:spPr>
        <a:xfrm>
          <a:off x="3657600" y="5391150"/>
          <a:ext cx="0" cy="409748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33</xdr:row>
      <xdr:rowOff>5888</xdr:rowOff>
    </xdr:from>
    <xdr:to>
      <xdr:col>14</xdr:col>
      <xdr:colOff>0</xdr:colOff>
      <xdr:row>34</xdr:row>
      <xdr:rowOff>207818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AEF235E8-FFF0-40E2-9900-91FA373A6AE4}"/>
            </a:ext>
          </a:extLst>
        </xdr:cNvPr>
        <xdr:cNvCxnSpPr/>
      </xdr:nvCxnSpPr>
      <xdr:spPr>
        <a:xfrm>
          <a:off x="3657600" y="5816138"/>
          <a:ext cx="0" cy="41148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371831</xdr:colOff>
      <xdr:row>19</xdr:row>
      <xdr:rowOff>17511</xdr:rowOff>
    </xdr:from>
    <xdr:to>
      <xdr:col>24</xdr:col>
      <xdr:colOff>371831</xdr:colOff>
      <xdr:row>26</xdr:row>
      <xdr:rowOff>196581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B588C3D0-1158-48C5-B1C6-1F656CB35578}"/>
            </a:ext>
          </a:extLst>
        </xdr:cNvPr>
        <xdr:cNvCxnSpPr/>
      </xdr:nvCxnSpPr>
      <xdr:spPr>
        <a:xfrm>
          <a:off x="17002481" y="3656061"/>
          <a:ext cx="0" cy="1503045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371831</xdr:colOff>
      <xdr:row>27</xdr:row>
      <xdr:rowOff>27036</xdr:rowOff>
    </xdr:from>
    <xdr:to>
      <xdr:col>24</xdr:col>
      <xdr:colOff>371831</xdr:colOff>
      <xdr:row>34</xdr:row>
      <xdr:rowOff>196581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2137F2FF-4C03-49ED-86A8-5AF2E101992D}"/>
            </a:ext>
          </a:extLst>
        </xdr:cNvPr>
        <xdr:cNvCxnSpPr/>
      </xdr:nvCxnSpPr>
      <xdr:spPr>
        <a:xfrm>
          <a:off x="7801331" y="4570461"/>
          <a:ext cx="0" cy="164592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28576</xdr:rowOff>
    </xdr:from>
    <xdr:to>
      <xdr:col>2</xdr:col>
      <xdr:colOff>200026</xdr:colOff>
      <xdr:row>3</xdr:row>
      <xdr:rowOff>11661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F77975-5245-46F7-9B93-1665E49FB1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902" b="28526"/>
        <a:stretch/>
      </xdr:blipFill>
      <xdr:spPr>
        <a:xfrm>
          <a:off x="47626" y="28576"/>
          <a:ext cx="1638300" cy="697460"/>
        </a:xfrm>
        <a:prstGeom prst="rect">
          <a:avLst/>
        </a:prstGeom>
      </xdr:spPr>
    </xdr:pic>
    <xdr:clientData/>
  </xdr:twoCellAnchor>
  <xdr:oneCellAnchor>
    <xdr:from>
      <xdr:col>1</xdr:col>
      <xdr:colOff>895350</xdr:colOff>
      <xdr:row>5</xdr:row>
      <xdr:rowOff>152400</xdr:rowOff>
    </xdr:from>
    <xdr:ext cx="184731" cy="23948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BF00B90-765D-4D52-AF0B-041BB2CA2B28}"/>
            </a:ext>
          </a:extLst>
        </xdr:cNvPr>
        <xdr:cNvSpPr txBox="1"/>
      </xdr:nvSpPr>
      <xdr:spPr>
        <a:xfrm>
          <a:off x="1390650" y="1314450"/>
          <a:ext cx="184731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0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oneCellAnchor>
  <xdr:twoCellAnchor>
    <xdr:from>
      <xdr:col>11</xdr:col>
      <xdr:colOff>47981</xdr:colOff>
      <xdr:row>21</xdr:row>
      <xdr:rowOff>7986</xdr:rowOff>
    </xdr:from>
    <xdr:to>
      <xdr:col>11</xdr:col>
      <xdr:colOff>47981</xdr:colOff>
      <xdr:row>26</xdr:row>
      <xdr:rowOff>206216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55A38D34-CC8F-4D0F-87C1-C470177D4341}"/>
            </a:ext>
          </a:extLst>
        </xdr:cNvPr>
        <xdr:cNvCxnSpPr/>
      </xdr:nvCxnSpPr>
      <xdr:spPr>
        <a:xfrm>
          <a:off x="10315931" y="4522836"/>
          <a:ext cx="0" cy="124598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48375</xdr:colOff>
      <xdr:row>27</xdr:row>
      <xdr:rowOff>8249</xdr:rowOff>
    </xdr:from>
    <xdr:to>
      <xdr:col>11</xdr:col>
      <xdr:colOff>48375</xdr:colOff>
      <xdr:row>32</xdr:row>
      <xdr:rowOff>207669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EB847FD8-2308-47E8-B980-45C568C59FFD}"/>
            </a:ext>
          </a:extLst>
        </xdr:cNvPr>
        <xdr:cNvCxnSpPr/>
      </xdr:nvCxnSpPr>
      <xdr:spPr>
        <a:xfrm>
          <a:off x="10316325" y="5789924"/>
          <a:ext cx="0" cy="1256695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20</xdr:row>
      <xdr:rowOff>200198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6A4B8A5-C4D1-4553-A830-D0C85A5445FC}"/>
            </a:ext>
          </a:extLst>
        </xdr:cNvPr>
        <xdr:cNvCxnSpPr/>
      </xdr:nvCxnSpPr>
      <xdr:spPr>
        <a:xfrm>
          <a:off x="11029950" y="4095750"/>
          <a:ext cx="0" cy="409748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21</xdr:row>
      <xdr:rowOff>5888</xdr:rowOff>
    </xdr:from>
    <xdr:to>
      <xdr:col>14</xdr:col>
      <xdr:colOff>0</xdr:colOff>
      <xdr:row>22</xdr:row>
      <xdr:rowOff>207818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D05EC8DC-26C5-44FC-A2F5-4B7AE6535DFF}"/>
            </a:ext>
          </a:extLst>
        </xdr:cNvPr>
        <xdr:cNvCxnSpPr/>
      </xdr:nvCxnSpPr>
      <xdr:spPr>
        <a:xfrm>
          <a:off x="11029950" y="4520738"/>
          <a:ext cx="0" cy="41148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0</xdr:colOff>
      <xdr:row>32</xdr:row>
      <xdr:rowOff>200198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B75BF11F-8BF4-48B7-A031-D76B943F36E9}"/>
            </a:ext>
          </a:extLst>
        </xdr:cNvPr>
        <xdr:cNvCxnSpPr/>
      </xdr:nvCxnSpPr>
      <xdr:spPr>
        <a:xfrm>
          <a:off x="11029950" y="6629400"/>
          <a:ext cx="0" cy="409748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33</xdr:row>
      <xdr:rowOff>5888</xdr:rowOff>
    </xdr:from>
    <xdr:to>
      <xdr:col>14</xdr:col>
      <xdr:colOff>0</xdr:colOff>
      <xdr:row>34</xdr:row>
      <xdr:rowOff>207818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1776DC2E-447E-432A-86EE-087477B726F3}"/>
            </a:ext>
          </a:extLst>
        </xdr:cNvPr>
        <xdr:cNvCxnSpPr/>
      </xdr:nvCxnSpPr>
      <xdr:spPr>
        <a:xfrm>
          <a:off x="11029950" y="7054388"/>
          <a:ext cx="0" cy="41148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371831</xdr:colOff>
      <xdr:row>19</xdr:row>
      <xdr:rowOff>17511</xdr:rowOff>
    </xdr:from>
    <xdr:to>
      <xdr:col>24</xdr:col>
      <xdr:colOff>371831</xdr:colOff>
      <xdr:row>26</xdr:row>
      <xdr:rowOff>196581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BE82F0C4-B543-457A-8686-F9B0BDBEAC31}"/>
            </a:ext>
          </a:extLst>
        </xdr:cNvPr>
        <xdr:cNvCxnSpPr/>
      </xdr:nvCxnSpPr>
      <xdr:spPr>
        <a:xfrm>
          <a:off x="15173681" y="4113261"/>
          <a:ext cx="0" cy="164592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371831</xdr:colOff>
      <xdr:row>27</xdr:row>
      <xdr:rowOff>27036</xdr:rowOff>
    </xdr:from>
    <xdr:to>
      <xdr:col>24</xdr:col>
      <xdr:colOff>371831</xdr:colOff>
      <xdr:row>34</xdr:row>
      <xdr:rowOff>196581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29991420-B394-4FD7-B5FF-2EE5B6394C79}"/>
            </a:ext>
          </a:extLst>
        </xdr:cNvPr>
        <xdr:cNvCxnSpPr/>
      </xdr:nvCxnSpPr>
      <xdr:spPr>
        <a:xfrm>
          <a:off x="15173681" y="5808711"/>
          <a:ext cx="0" cy="164592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28576</xdr:rowOff>
    </xdr:from>
    <xdr:to>
      <xdr:col>2</xdr:col>
      <xdr:colOff>200026</xdr:colOff>
      <xdr:row>3</xdr:row>
      <xdr:rowOff>11661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6341F7-52C9-4AE9-B424-3C57949D22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902" b="28526"/>
        <a:stretch/>
      </xdr:blipFill>
      <xdr:spPr>
        <a:xfrm>
          <a:off x="47626" y="28576"/>
          <a:ext cx="1638300" cy="697460"/>
        </a:xfrm>
        <a:prstGeom prst="rect">
          <a:avLst/>
        </a:prstGeom>
      </xdr:spPr>
    </xdr:pic>
    <xdr:clientData/>
  </xdr:twoCellAnchor>
  <xdr:oneCellAnchor>
    <xdr:from>
      <xdr:col>1</xdr:col>
      <xdr:colOff>895350</xdr:colOff>
      <xdr:row>5</xdr:row>
      <xdr:rowOff>152400</xdr:rowOff>
    </xdr:from>
    <xdr:ext cx="184731" cy="23948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6329B51-676C-4227-902D-B21DCDE8CD08}"/>
            </a:ext>
          </a:extLst>
        </xdr:cNvPr>
        <xdr:cNvSpPr txBox="1"/>
      </xdr:nvSpPr>
      <xdr:spPr>
        <a:xfrm>
          <a:off x="1390650" y="1314450"/>
          <a:ext cx="184731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0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oneCellAnchor>
  <xdr:twoCellAnchor>
    <xdr:from>
      <xdr:col>11</xdr:col>
      <xdr:colOff>47981</xdr:colOff>
      <xdr:row>21</xdr:row>
      <xdr:rowOff>7986</xdr:rowOff>
    </xdr:from>
    <xdr:to>
      <xdr:col>11</xdr:col>
      <xdr:colOff>47981</xdr:colOff>
      <xdr:row>26</xdr:row>
      <xdr:rowOff>206216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2B978711-7A1C-4638-8209-B9EDC5858081}"/>
            </a:ext>
          </a:extLst>
        </xdr:cNvPr>
        <xdr:cNvCxnSpPr/>
      </xdr:nvCxnSpPr>
      <xdr:spPr>
        <a:xfrm>
          <a:off x="10315931" y="4522836"/>
          <a:ext cx="0" cy="124598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48375</xdr:colOff>
      <xdr:row>27</xdr:row>
      <xdr:rowOff>8249</xdr:rowOff>
    </xdr:from>
    <xdr:to>
      <xdr:col>11</xdr:col>
      <xdr:colOff>48375</xdr:colOff>
      <xdr:row>32</xdr:row>
      <xdr:rowOff>207669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70501969-21E5-46F7-ACD6-22DBB3DAFC7C}"/>
            </a:ext>
          </a:extLst>
        </xdr:cNvPr>
        <xdr:cNvCxnSpPr/>
      </xdr:nvCxnSpPr>
      <xdr:spPr>
        <a:xfrm>
          <a:off x="10316325" y="5789924"/>
          <a:ext cx="0" cy="1256695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20</xdr:row>
      <xdr:rowOff>200198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AAFB3EF-3A71-4588-B62D-B1BC1C5853C4}"/>
            </a:ext>
          </a:extLst>
        </xdr:cNvPr>
        <xdr:cNvCxnSpPr/>
      </xdr:nvCxnSpPr>
      <xdr:spPr>
        <a:xfrm>
          <a:off x="11029950" y="4095750"/>
          <a:ext cx="0" cy="409748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21</xdr:row>
      <xdr:rowOff>5888</xdr:rowOff>
    </xdr:from>
    <xdr:to>
      <xdr:col>14</xdr:col>
      <xdr:colOff>0</xdr:colOff>
      <xdr:row>22</xdr:row>
      <xdr:rowOff>207818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1E5A3129-F5D8-4AF1-8E27-985A9754618E}"/>
            </a:ext>
          </a:extLst>
        </xdr:cNvPr>
        <xdr:cNvCxnSpPr/>
      </xdr:nvCxnSpPr>
      <xdr:spPr>
        <a:xfrm>
          <a:off x="11029950" y="4520738"/>
          <a:ext cx="0" cy="41148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0</xdr:colOff>
      <xdr:row>32</xdr:row>
      <xdr:rowOff>200198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D769BF21-131E-4349-8D9B-D2284B7D67EE}"/>
            </a:ext>
          </a:extLst>
        </xdr:cNvPr>
        <xdr:cNvCxnSpPr/>
      </xdr:nvCxnSpPr>
      <xdr:spPr>
        <a:xfrm>
          <a:off x="11029950" y="6629400"/>
          <a:ext cx="0" cy="409748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33</xdr:row>
      <xdr:rowOff>5888</xdr:rowOff>
    </xdr:from>
    <xdr:to>
      <xdr:col>14</xdr:col>
      <xdr:colOff>0</xdr:colOff>
      <xdr:row>34</xdr:row>
      <xdr:rowOff>207818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E83B36F9-486F-43E9-8293-B9E40D99C693}"/>
            </a:ext>
          </a:extLst>
        </xdr:cNvPr>
        <xdr:cNvCxnSpPr/>
      </xdr:nvCxnSpPr>
      <xdr:spPr>
        <a:xfrm>
          <a:off x="11029950" y="7054388"/>
          <a:ext cx="0" cy="41148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371831</xdr:colOff>
      <xdr:row>19</xdr:row>
      <xdr:rowOff>17511</xdr:rowOff>
    </xdr:from>
    <xdr:to>
      <xdr:col>24</xdr:col>
      <xdr:colOff>371831</xdr:colOff>
      <xdr:row>26</xdr:row>
      <xdr:rowOff>196581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DFA5D193-8A03-4DC0-A464-DF9E04949267}"/>
            </a:ext>
          </a:extLst>
        </xdr:cNvPr>
        <xdr:cNvCxnSpPr/>
      </xdr:nvCxnSpPr>
      <xdr:spPr>
        <a:xfrm>
          <a:off x="15173681" y="4113261"/>
          <a:ext cx="0" cy="164592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371831</xdr:colOff>
      <xdr:row>27</xdr:row>
      <xdr:rowOff>27036</xdr:rowOff>
    </xdr:from>
    <xdr:to>
      <xdr:col>24</xdr:col>
      <xdr:colOff>371831</xdr:colOff>
      <xdr:row>34</xdr:row>
      <xdr:rowOff>196581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42475BA-645B-41F4-8D26-637AD22B1256}"/>
            </a:ext>
          </a:extLst>
        </xdr:cNvPr>
        <xdr:cNvCxnSpPr/>
      </xdr:nvCxnSpPr>
      <xdr:spPr>
        <a:xfrm>
          <a:off x="15173681" y="5808711"/>
          <a:ext cx="0" cy="164592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28576</xdr:rowOff>
    </xdr:from>
    <xdr:to>
      <xdr:col>2</xdr:col>
      <xdr:colOff>200026</xdr:colOff>
      <xdr:row>3</xdr:row>
      <xdr:rowOff>11661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34CCB3-699D-4075-840A-6939EA79B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902" b="28526"/>
        <a:stretch/>
      </xdr:blipFill>
      <xdr:spPr>
        <a:xfrm>
          <a:off x="47626" y="28576"/>
          <a:ext cx="1638300" cy="697460"/>
        </a:xfrm>
        <a:prstGeom prst="rect">
          <a:avLst/>
        </a:prstGeom>
      </xdr:spPr>
    </xdr:pic>
    <xdr:clientData/>
  </xdr:twoCellAnchor>
  <xdr:twoCellAnchor>
    <xdr:from>
      <xdr:col>11</xdr:col>
      <xdr:colOff>47981</xdr:colOff>
      <xdr:row>21</xdr:row>
      <xdr:rowOff>7986</xdr:rowOff>
    </xdr:from>
    <xdr:to>
      <xdr:col>11</xdr:col>
      <xdr:colOff>47981</xdr:colOff>
      <xdr:row>26</xdr:row>
      <xdr:rowOff>206216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CFC8FD48-C147-42C5-B6D4-07CC4847F3B5}"/>
            </a:ext>
          </a:extLst>
        </xdr:cNvPr>
        <xdr:cNvCxnSpPr/>
      </xdr:nvCxnSpPr>
      <xdr:spPr>
        <a:xfrm>
          <a:off x="10315931" y="4522836"/>
          <a:ext cx="0" cy="124598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48375</xdr:colOff>
      <xdr:row>27</xdr:row>
      <xdr:rowOff>8249</xdr:rowOff>
    </xdr:from>
    <xdr:to>
      <xdr:col>11</xdr:col>
      <xdr:colOff>48375</xdr:colOff>
      <xdr:row>32</xdr:row>
      <xdr:rowOff>207669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79553D2-5652-4BB2-B71D-50225A1FDB43}"/>
            </a:ext>
          </a:extLst>
        </xdr:cNvPr>
        <xdr:cNvCxnSpPr/>
      </xdr:nvCxnSpPr>
      <xdr:spPr>
        <a:xfrm>
          <a:off x="10316325" y="5789924"/>
          <a:ext cx="0" cy="1256695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20</xdr:row>
      <xdr:rowOff>200198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ED705311-F539-4E97-ADB6-3ADD2DB65A11}"/>
            </a:ext>
          </a:extLst>
        </xdr:cNvPr>
        <xdr:cNvCxnSpPr/>
      </xdr:nvCxnSpPr>
      <xdr:spPr>
        <a:xfrm>
          <a:off x="11029950" y="4095750"/>
          <a:ext cx="0" cy="409748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21</xdr:row>
      <xdr:rowOff>5888</xdr:rowOff>
    </xdr:from>
    <xdr:to>
      <xdr:col>14</xdr:col>
      <xdr:colOff>0</xdr:colOff>
      <xdr:row>22</xdr:row>
      <xdr:rowOff>207818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3A66F9CA-90DC-4EE0-BC91-C670DB8555FF}"/>
            </a:ext>
          </a:extLst>
        </xdr:cNvPr>
        <xdr:cNvCxnSpPr/>
      </xdr:nvCxnSpPr>
      <xdr:spPr>
        <a:xfrm>
          <a:off x="11029950" y="4520738"/>
          <a:ext cx="0" cy="41148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0</xdr:colOff>
      <xdr:row>32</xdr:row>
      <xdr:rowOff>200198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5309B5B6-512E-47C5-8E12-0283435EC376}"/>
            </a:ext>
          </a:extLst>
        </xdr:cNvPr>
        <xdr:cNvCxnSpPr/>
      </xdr:nvCxnSpPr>
      <xdr:spPr>
        <a:xfrm>
          <a:off x="11029950" y="6629400"/>
          <a:ext cx="0" cy="409748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33</xdr:row>
      <xdr:rowOff>5888</xdr:rowOff>
    </xdr:from>
    <xdr:to>
      <xdr:col>14</xdr:col>
      <xdr:colOff>0</xdr:colOff>
      <xdr:row>34</xdr:row>
      <xdr:rowOff>207818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11CF7968-73ED-45C5-98B8-2D12F41B2DAF}"/>
            </a:ext>
          </a:extLst>
        </xdr:cNvPr>
        <xdr:cNvCxnSpPr/>
      </xdr:nvCxnSpPr>
      <xdr:spPr>
        <a:xfrm>
          <a:off x="11029950" y="7054388"/>
          <a:ext cx="0" cy="41148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371831</xdr:colOff>
      <xdr:row>19</xdr:row>
      <xdr:rowOff>17511</xdr:rowOff>
    </xdr:from>
    <xdr:to>
      <xdr:col>24</xdr:col>
      <xdr:colOff>371831</xdr:colOff>
      <xdr:row>26</xdr:row>
      <xdr:rowOff>196581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925B1E3C-95BE-42EF-8856-91802C9CEFB0}"/>
            </a:ext>
          </a:extLst>
        </xdr:cNvPr>
        <xdr:cNvCxnSpPr/>
      </xdr:nvCxnSpPr>
      <xdr:spPr>
        <a:xfrm>
          <a:off x="15173681" y="4113261"/>
          <a:ext cx="0" cy="164592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371831</xdr:colOff>
      <xdr:row>27</xdr:row>
      <xdr:rowOff>27036</xdr:rowOff>
    </xdr:from>
    <xdr:to>
      <xdr:col>24</xdr:col>
      <xdr:colOff>371831</xdr:colOff>
      <xdr:row>34</xdr:row>
      <xdr:rowOff>196581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9A304F2C-D897-466E-82AA-0D388956EB5D}"/>
            </a:ext>
          </a:extLst>
        </xdr:cNvPr>
        <xdr:cNvCxnSpPr/>
      </xdr:nvCxnSpPr>
      <xdr:spPr>
        <a:xfrm>
          <a:off x="15173681" y="5808711"/>
          <a:ext cx="0" cy="164592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28576</xdr:rowOff>
    </xdr:from>
    <xdr:to>
      <xdr:col>2</xdr:col>
      <xdr:colOff>200026</xdr:colOff>
      <xdr:row>2</xdr:row>
      <xdr:rowOff>192636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D7C9E2-6D50-4C84-A020-8215B117D3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902" b="28526"/>
        <a:stretch/>
      </xdr:blipFill>
      <xdr:spPr>
        <a:xfrm>
          <a:off x="47626" y="28576"/>
          <a:ext cx="1638300" cy="697460"/>
        </a:xfrm>
        <a:prstGeom prst="rect">
          <a:avLst/>
        </a:prstGeom>
      </xdr:spPr>
    </xdr:pic>
    <xdr:clientData/>
  </xdr:twoCellAnchor>
  <xdr:twoCellAnchor>
    <xdr:from>
      <xdr:col>29</xdr:col>
      <xdr:colOff>47981</xdr:colOff>
      <xdr:row>15</xdr:row>
      <xdr:rowOff>7986</xdr:rowOff>
    </xdr:from>
    <xdr:to>
      <xdr:col>29</xdr:col>
      <xdr:colOff>47981</xdr:colOff>
      <xdr:row>20</xdr:row>
      <xdr:rowOff>206216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8F843EB3-4338-4F52-8ED2-9D73486F7A16}"/>
            </a:ext>
          </a:extLst>
        </xdr:cNvPr>
        <xdr:cNvCxnSpPr/>
      </xdr:nvCxnSpPr>
      <xdr:spPr>
        <a:xfrm>
          <a:off x="12363806" y="3284586"/>
          <a:ext cx="0" cy="124598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48375</xdr:colOff>
      <xdr:row>21</xdr:row>
      <xdr:rowOff>8249</xdr:rowOff>
    </xdr:from>
    <xdr:to>
      <xdr:col>29</xdr:col>
      <xdr:colOff>48375</xdr:colOff>
      <xdr:row>26</xdr:row>
      <xdr:rowOff>207669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9F39CA0-441C-4BD3-B881-B42C73816634}"/>
            </a:ext>
          </a:extLst>
        </xdr:cNvPr>
        <xdr:cNvCxnSpPr/>
      </xdr:nvCxnSpPr>
      <xdr:spPr>
        <a:xfrm>
          <a:off x="12364200" y="4551674"/>
          <a:ext cx="0" cy="1256695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13</xdr:row>
      <xdr:rowOff>0</xdr:rowOff>
    </xdr:from>
    <xdr:to>
      <xdr:col>32</xdr:col>
      <xdr:colOff>0</xdr:colOff>
      <xdr:row>14</xdr:row>
      <xdr:rowOff>200198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8C7C89E9-C797-4009-86A3-AA23E081F0FD}"/>
            </a:ext>
          </a:extLst>
        </xdr:cNvPr>
        <xdr:cNvCxnSpPr/>
      </xdr:nvCxnSpPr>
      <xdr:spPr>
        <a:xfrm>
          <a:off x="13077825" y="2857500"/>
          <a:ext cx="0" cy="409748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15</xdr:row>
      <xdr:rowOff>5888</xdr:rowOff>
    </xdr:from>
    <xdr:to>
      <xdr:col>32</xdr:col>
      <xdr:colOff>0</xdr:colOff>
      <xdr:row>16</xdr:row>
      <xdr:rowOff>207818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DD0F97DA-DE4F-4864-ACED-3A41BAB873CF}"/>
            </a:ext>
          </a:extLst>
        </xdr:cNvPr>
        <xdr:cNvCxnSpPr/>
      </xdr:nvCxnSpPr>
      <xdr:spPr>
        <a:xfrm>
          <a:off x="13077825" y="3282488"/>
          <a:ext cx="0" cy="41148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25</xdr:row>
      <xdr:rowOff>0</xdr:rowOff>
    </xdr:from>
    <xdr:to>
      <xdr:col>32</xdr:col>
      <xdr:colOff>0</xdr:colOff>
      <xdr:row>26</xdr:row>
      <xdr:rowOff>200198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5638F168-5598-477C-8823-8D19137D26BD}"/>
            </a:ext>
          </a:extLst>
        </xdr:cNvPr>
        <xdr:cNvCxnSpPr/>
      </xdr:nvCxnSpPr>
      <xdr:spPr>
        <a:xfrm>
          <a:off x="13077825" y="5391150"/>
          <a:ext cx="0" cy="409748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27</xdr:row>
      <xdr:rowOff>5888</xdr:rowOff>
    </xdr:from>
    <xdr:to>
      <xdr:col>32</xdr:col>
      <xdr:colOff>0</xdr:colOff>
      <xdr:row>28</xdr:row>
      <xdr:rowOff>207818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B4C7465C-B238-463D-BC70-8397ACF535B6}"/>
            </a:ext>
          </a:extLst>
        </xdr:cNvPr>
        <xdr:cNvCxnSpPr/>
      </xdr:nvCxnSpPr>
      <xdr:spPr>
        <a:xfrm>
          <a:off x="13077825" y="5816138"/>
          <a:ext cx="0" cy="41148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47981</xdr:colOff>
      <xdr:row>36</xdr:row>
      <xdr:rowOff>7986</xdr:rowOff>
    </xdr:from>
    <xdr:to>
      <xdr:col>29</xdr:col>
      <xdr:colOff>47981</xdr:colOff>
      <xdr:row>41</xdr:row>
      <xdr:rowOff>206216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D0C71AEF-41B6-493D-8FF4-D5A6DE7AA83D}"/>
            </a:ext>
          </a:extLst>
        </xdr:cNvPr>
        <xdr:cNvCxnSpPr/>
      </xdr:nvCxnSpPr>
      <xdr:spPr>
        <a:xfrm>
          <a:off x="12363806" y="7732761"/>
          <a:ext cx="0" cy="124598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48375</xdr:colOff>
      <xdr:row>42</xdr:row>
      <xdr:rowOff>8249</xdr:rowOff>
    </xdr:from>
    <xdr:to>
      <xdr:col>29</xdr:col>
      <xdr:colOff>48375</xdr:colOff>
      <xdr:row>47</xdr:row>
      <xdr:rowOff>207669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27E8BE27-BC22-4750-845C-A6F1D630DC17}"/>
            </a:ext>
          </a:extLst>
        </xdr:cNvPr>
        <xdr:cNvCxnSpPr/>
      </xdr:nvCxnSpPr>
      <xdr:spPr>
        <a:xfrm>
          <a:off x="12364200" y="8999849"/>
          <a:ext cx="0" cy="1256695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34</xdr:row>
      <xdr:rowOff>0</xdr:rowOff>
    </xdr:from>
    <xdr:to>
      <xdr:col>32</xdr:col>
      <xdr:colOff>0</xdr:colOff>
      <xdr:row>35</xdr:row>
      <xdr:rowOff>200198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E5F0D666-DB2C-4A8B-BB49-B1A8A75D9594}"/>
            </a:ext>
          </a:extLst>
        </xdr:cNvPr>
        <xdr:cNvCxnSpPr/>
      </xdr:nvCxnSpPr>
      <xdr:spPr>
        <a:xfrm>
          <a:off x="13077825" y="7305675"/>
          <a:ext cx="0" cy="409748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36</xdr:row>
      <xdr:rowOff>5888</xdr:rowOff>
    </xdr:from>
    <xdr:to>
      <xdr:col>32</xdr:col>
      <xdr:colOff>0</xdr:colOff>
      <xdr:row>37</xdr:row>
      <xdr:rowOff>207818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3B5682DB-8408-42C1-BB19-3E0C5B9B4831}"/>
            </a:ext>
          </a:extLst>
        </xdr:cNvPr>
        <xdr:cNvCxnSpPr/>
      </xdr:nvCxnSpPr>
      <xdr:spPr>
        <a:xfrm>
          <a:off x="13077825" y="7730663"/>
          <a:ext cx="0" cy="41148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46</xdr:row>
      <xdr:rowOff>0</xdr:rowOff>
    </xdr:from>
    <xdr:to>
      <xdr:col>32</xdr:col>
      <xdr:colOff>0</xdr:colOff>
      <xdr:row>47</xdr:row>
      <xdr:rowOff>200198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CBC64E40-E28E-4735-AF91-9F138E1EA0DF}"/>
            </a:ext>
          </a:extLst>
        </xdr:cNvPr>
        <xdr:cNvCxnSpPr/>
      </xdr:nvCxnSpPr>
      <xdr:spPr>
        <a:xfrm>
          <a:off x="13077825" y="9839325"/>
          <a:ext cx="0" cy="409748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48</xdr:row>
      <xdr:rowOff>5888</xdr:rowOff>
    </xdr:from>
    <xdr:to>
      <xdr:col>32</xdr:col>
      <xdr:colOff>0</xdr:colOff>
      <xdr:row>49</xdr:row>
      <xdr:rowOff>207818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BEAD57FD-93A2-4C1A-B358-07D9815CDD39}"/>
            </a:ext>
          </a:extLst>
        </xdr:cNvPr>
        <xdr:cNvCxnSpPr/>
      </xdr:nvCxnSpPr>
      <xdr:spPr>
        <a:xfrm>
          <a:off x="13077825" y="10264313"/>
          <a:ext cx="0" cy="41148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47981</xdr:colOff>
      <xdr:row>15</xdr:row>
      <xdr:rowOff>7986</xdr:rowOff>
    </xdr:from>
    <xdr:to>
      <xdr:col>6</xdr:col>
      <xdr:colOff>47981</xdr:colOff>
      <xdr:row>20</xdr:row>
      <xdr:rowOff>206216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C1C765CA-4447-4C3F-AD3F-1C094D464F6E}"/>
            </a:ext>
          </a:extLst>
        </xdr:cNvPr>
        <xdr:cNvCxnSpPr/>
      </xdr:nvCxnSpPr>
      <xdr:spPr>
        <a:xfrm>
          <a:off x="16121419" y="3341736"/>
          <a:ext cx="0" cy="126979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48375</xdr:colOff>
      <xdr:row>21</xdr:row>
      <xdr:rowOff>8249</xdr:rowOff>
    </xdr:from>
    <xdr:to>
      <xdr:col>6</xdr:col>
      <xdr:colOff>48375</xdr:colOff>
      <xdr:row>26</xdr:row>
      <xdr:rowOff>207669</xdr:rowOff>
    </xdr:to>
    <xdr:cxnSp macro="">
      <xdr:nvCxnSpPr>
        <xdr:cNvPr id="52" name="Straight Arrow Connector 51">
          <a:extLst>
            <a:ext uri="{FF2B5EF4-FFF2-40B4-BE49-F238E27FC236}">
              <a16:creationId xmlns:a16="http://schemas.microsoft.com/office/drawing/2014/main" id="{1BFDC554-B2F0-439D-BA03-62433BB80124}"/>
            </a:ext>
          </a:extLst>
        </xdr:cNvPr>
        <xdr:cNvCxnSpPr/>
      </xdr:nvCxnSpPr>
      <xdr:spPr>
        <a:xfrm>
          <a:off x="16121813" y="4627874"/>
          <a:ext cx="0" cy="127098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0</xdr:colOff>
      <xdr:row>14</xdr:row>
      <xdr:rowOff>200198</xdr:rowOff>
    </xdr:to>
    <xdr:cxnSp macro="">
      <xdr:nvCxnSpPr>
        <xdr:cNvPr id="53" name="Straight Arrow Connector 52">
          <a:extLst>
            <a:ext uri="{FF2B5EF4-FFF2-40B4-BE49-F238E27FC236}">
              <a16:creationId xmlns:a16="http://schemas.microsoft.com/office/drawing/2014/main" id="{605DBF00-9DD9-410A-A611-4261C7510B10}"/>
            </a:ext>
          </a:extLst>
        </xdr:cNvPr>
        <xdr:cNvCxnSpPr/>
      </xdr:nvCxnSpPr>
      <xdr:spPr>
        <a:xfrm>
          <a:off x="16811625" y="2905125"/>
          <a:ext cx="0" cy="41451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15</xdr:row>
      <xdr:rowOff>5888</xdr:rowOff>
    </xdr:from>
    <xdr:to>
      <xdr:col>9</xdr:col>
      <xdr:colOff>0</xdr:colOff>
      <xdr:row>16</xdr:row>
      <xdr:rowOff>207818</xdr:rowOff>
    </xdr:to>
    <xdr:cxnSp macro="">
      <xdr:nvCxnSpPr>
        <xdr:cNvPr id="54" name="Straight Arrow Connector 53">
          <a:extLst>
            <a:ext uri="{FF2B5EF4-FFF2-40B4-BE49-F238E27FC236}">
              <a16:creationId xmlns:a16="http://schemas.microsoft.com/office/drawing/2014/main" id="{5BEB9D76-69E3-4F3A-BCF9-83EBD6F28E7D}"/>
            </a:ext>
          </a:extLst>
        </xdr:cNvPr>
        <xdr:cNvCxnSpPr/>
      </xdr:nvCxnSpPr>
      <xdr:spPr>
        <a:xfrm>
          <a:off x="16811625" y="3339638"/>
          <a:ext cx="0" cy="41624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25</xdr:row>
      <xdr:rowOff>0</xdr:rowOff>
    </xdr:from>
    <xdr:to>
      <xdr:col>9</xdr:col>
      <xdr:colOff>0</xdr:colOff>
      <xdr:row>26</xdr:row>
      <xdr:rowOff>200198</xdr:rowOff>
    </xdr:to>
    <xdr:cxnSp macro="">
      <xdr:nvCxnSpPr>
        <xdr:cNvPr id="55" name="Straight Arrow Connector 54">
          <a:extLst>
            <a:ext uri="{FF2B5EF4-FFF2-40B4-BE49-F238E27FC236}">
              <a16:creationId xmlns:a16="http://schemas.microsoft.com/office/drawing/2014/main" id="{BFB88C6B-32C4-4CA3-AD92-CEADD5586783}"/>
            </a:ext>
          </a:extLst>
        </xdr:cNvPr>
        <xdr:cNvCxnSpPr/>
      </xdr:nvCxnSpPr>
      <xdr:spPr>
        <a:xfrm>
          <a:off x="16811625" y="5476875"/>
          <a:ext cx="0" cy="41451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27</xdr:row>
      <xdr:rowOff>5888</xdr:rowOff>
    </xdr:from>
    <xdr:to>
      <xdr:col>9</xdr:col>
      <xdr:colOff>0</xdr:colOff>
      <xdr:row>28</xdr:row>
      <xdr:rowOff>207818</xdr:rowOff>
    </xdr:to>
    <xdr:cxnSp macro="">
      <xdr:nvCxnSpPr>
        <xdr:cNvPr id="56" name="Straight Arrow Connector 55">
          <a:extLst>
            <a:ext uri="{FF2B5EF4-FFF2-40B4-BE49-F238E27FC236}">
              <a16:creationId xmlns:a16="http://schemas.microsoft.com/office/drawing/2014/main" id="{E3ECAC5B-8044-46FA-9C61-C1C89A9CD05D}"/>
            </a:ext>
          </a:extLst>
        </xdr:cNvPr>
        <xdr:cNvCxnSpPr/>
      </xdr:nvCxnSpPr>
      <xdr:spPr>
        <a:xfrm>
          <a:off x="16811625" y="5911388"/>
          <a:ext cx="0" cy="41624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47981</xdr:colOff>
      <xdr:row>36</xdr:row>
      <xdr:rowOff>7986</xdr:rowOff>
    </xdr:from>
    <xdr:to>
      <xdr:col>6</xdr:col>
      <xdr:colOff>47981</xdr:colOff>
      <xdr:row>41</xdr:row>
      <xdr:rowOff>206216</xdr:rowOff>
    </xdr:to>
    <xdr:cxnSp macro="">
      <xdr:nvCxnSpPr>
        <xdr:cNvPr id="57" name="Straight Arrow Connector 56">
          <a:extLst>
            <a:ext uri="{FF2B5EF4-FFF2-40B4-BE49-F238E27FC236}">
              <a16:creationId xmlns:a16="http://schemas.microsoft.com/office/drawing/2014/main" id="{ECA7387A-1320-49D8-B865-AE039DB5C767}"/>
            </a:ext>
          </a:extLst>
        </xdr:cNvPr>
        <xdr:cNvCxnSpPr/>
      </xdr:nvCxnSpPr>
      <xdr:spPr>
        <a:xfrm>
          <a:off x="16121419" y="7842299"/>
          <a:ext cx="0" cy="1269792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48375</xdr:colOff>
      <xdr:row>42</xdr:row>
      <xdr:rowOff>8249</xdr:rowOff>
    </xdr:from>
    <xdr:to>
      <xdr:col>6</xdr:col>
      <xdr:colOff>48375</xdr:colOff>
      <xdr:row>47</xdr:row>
      <xdr:rowOff>207669</xdr:rowOff>
    </xdr:to>
    <xdr:cxnSp macro="">
      <xdr:nvCxnSpPr>
        <xdr:cNvPr id="58" name="Straight Arrow Connector 57">
          <a:extLst>
            <a:ext uri="{FF2B5EF4-FFF2-40B4-BE49-F238E27FC236}">
              <a16:creationId xmlns:a16="http://schemas.microsoft.com/office/drawing/2014/main" id="{C1B86F86-A930-449E-8063-785CE50DE9F0}"/>
            </a:ext>
          </a:extLst>
        </xdr:cNvPr>
        <xdr:cNvCxnSpPr/>
      </xdr:nvCxnSpPr>
      <xdr:spPr>
        <a:xfrm>
          <a:off x="16121813" y="9128437"/>
          <a:ext cx="0" cy="1270982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34</xdr:row>
      <xdr:rowOff>0</xdr:rowOff>
    </xdr:from>
    <xdr:to>
      <xdr:col>9</xdr:col>
      <xdr:colOff>0</xdr:colOff>
      <xdr:row>35</xdr:row>
      <xdr:rowOff>200198</xdr:rowOff>
    </xdr:to>
    <xdr:cxnSp macro="">
      <xdr:nvCxnSpPr>
        <xdr:cNvPr id="59" name="Straight Arrow Connector 58">
          <a:extLst>
            <a:ext uri="{FF2B5EF4-FFF2-40B4-BE49-F238E27FC236}">
              <a16:creationId xmlns:a16="http://schemas.microsoft.com/office/drawing/2014/main" id="{6D427404-3F34-4E38-BCE1-07FD289AA7A2}"/>
            </a:ext>
          </a:extLst>
        </xdr:cNvPr>
        <xdr:cNvCxnSpPr/>
      </xdr:nvCxnSpPr>
      <xdr:spPr>
        <a:xfrm>
          <a:off x="16811625" y="7405688"/>
          <a:ext cx="0" cy="41451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5888</xdr:rowOff>
    </xdr:from>
    <xdr:to>
      <xdr:col>9</xdr:col>
      <xdr:colOff>0</xdr:colOff>
      <xdr:row>37</xdr:row>
      <xdr:rowOff>207818</xdr:rowOff>
    </xdr:to>
    <xdr:cxnSp macro="">
      <xdr:nvCxnSpPr>
        <xdr:cNvPr id="60" name="Straight Arrow Connector 59">
          <a:extLst>
            <a:ext uri="{FF2B5EF4-FFF2-40B4-BE49-F238E27FC236}">
              <a16:creationId xmlns:a16="http://schemas.microsoft.com/office/drawing/2014/main" id="{48541D38-8686-4E7B-A2EF-77D4B54C9F1E}"/>
            </a:ext>
          </a:extLst>
        </xdr:cNvPr>
        <xdr:cNvCxnSpPr/>
      </xdr:nvCxnSpPr>
      <xdr:spPr>
        <a:xfrm>
          <a:off x="16811625" y="7840201"/>
          <a:ext cx="0" cy="416242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46</xdr:row>
      <xdr:rowOff>0</xdr:rowOff>
    </xdr:from>
    <xdr:to>
      <xdr:col>9</xdr:col>
      <xdr:colOff>0</xdr:colOff>
      <xdr:row>47</xdr:row>
      <xdr:rowOff>200198</xdr:rowOff>
    </xdr:to>
    <xdr:cxnSp macro="">
      <xdr:nvCxnSpPr>
        <xdr:cNvPr id="61" name="Straight Arrow Connector 60">
          <a:extLst>
            <a:ext uri="{FF2B5EF4-FFF2-40B4-BE49-F238E27FC236}">
              <a16:creationId xmlns:a16="http://schemas.microsoft.com/office/drawing/2014/main" id="{47DFF4E9-7C8B-44F7-BE65-1620B62E8712}"/>
            </a:ext>
          </a:extLst>
        </xdr:cNvPr>
        <xdr:cNvCxnSpPr/>
      </xdr:nvCxnSpPr>
      <xdr:spPr>
        <a:xfrm>
          <a:off x="16811625" y="9977438"/>
          <a:ext cx="0" cy="41451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48</xdr:row>
      <xdr:rowOff>5888</xdr:rowOff>
    </xdr:from>
    <xdr:to>
      <xdr:col>9</xdr:col>
      <xdr:colOff>0</xdr:colOff>
      <xdr:row>49</xdr:row>
      <xdr:rowOff>207818</xdr:rowOff>
    </xdr:to>
    <xdr:cxnSp macro="">
      <xdr:nvCxnSpPr>
        <xdr:cNvPr id="62" name="Straight Arrow Connector 61">
          <a:extLst>
            <a:ext uri="{FF2B5EF4-FFF2-40B4-BE49-F238E27FC236}">
              <a16:creationId xmlns:a16="http://schemas.microsoft.com/office/drawing/2014/main" id="{60B70440-099E-4B06-A9A8-92352E995019}"/>
            </a:ext>
          </a:extLst>
        </xdr:cNvPr>
        <xdr:cNvCxnSpPr/>
      </xdr:nvCxnSpPr>
      <xdr:spPr>
        <a:xfrm>
          <a:off x="16811625" y="10411951"/>
          <a:ext cx="0" cy="416242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371831</xdr:colOff>
      <xdr:row>13</xdr:row>
      <xdr:rowOff>17511</xdr:rowOff>
    </xdr:from>
    <xdr:to>
      <xdr:col>19</xdr:col>
      <xdr:colOff>371831</xdr:colOff>
      <xdr:row>20</xdr:row>
      <xdr:rowOff>196581</xdr:rowOff>
    </xdr:to>
    <xdr:cxnSp macro="">
      <xdr:nvCxnSpPr>
        <xdr:cNvPr id="75" name="Straight Arrow Connector 74">
          <a:extLst>
            <a:ext uri="{FF2B5EF4-FFF2-40B4-BE49-F238E27FC236}">
              <a16:creationId xmlns:a16="http://schemas.microsoft.com/office/drawing/2014/main" id="{2A6A6B5C-E59C-ABCF-8BA0-77388F550813}"/>
            </a:ext>
          </a:extLst>
        </xdr:cNvPr>
        <xdr:cNvCxnSpPr/>
      </xdr:nvCxnSpPr>
      <xdr:spPr>
        <a:xfrm>
          <a:off x="7801331" y="2875011"/>
          <a:ext cx="0" cy="164592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371831</xdr:colOff>
      <xdr:row>21</xdr:row>
      <xdr:rowOff>27036</xdr:rowOff>
    </xdr:from>
    <xdr:to>
      <xdr:col>19</xdr:col>
      <xdr:colOff>371831</xdr:colOff>
      <xdr:row>28</xdr:row>
      <xdr:rowOff>196581</xdr:rowOff>
    </xdr:to>
    <xdr:cxnSp macro="">
      <xdr:nvCxnSpPr>
        <xdr:cNvPr id="76" name="Straight Arrow Connector 75">
          <a:extLst>
            <a:ext uri="{FF2B5EF4-FFF2-40B4-BE49-F238E27FC236}">
              <a16:creationId xmlns:a16="http://schemas.microsoft.com/office/drawing/2014/main" id="{093D7C3C-07E7-F67E-7628-7EADFD09D761}"/>
            </a:ext>
          </a:extLst>
        </xdr:cNvPr>
        <xdr:cNvCxnSpPr/>
      </xdr:nvCxnSpPr>
      <xdr:spPr>
        <a:xfrm>
          <a:off x="7801331" y="4570461"/>
          <a:ext cx="0" cy="164592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371831</xdr:colOff>
      <xdr:row>13</xdr:row>
      <xdr:rowOff>17511</xdr:rowOff>
    </xdr:from>
    <xdr:to>
      <xdr:col>42</xdr:col>
      <xdr:colOff>371831</xdr:colOff>
      <xdr:row>20</xdr:row>
      <xdr:rowOff>196581</xdr:rowOff>
    </xdr:to>
    <xdr:cxnSp macro="">
      <xdr:nvCxnSpPr>
        <xdr:cNvPr id="77" name="Straight Arrow Connector 76">
          <a:extLst>
            <a:ext uri="{FF2B5EF4-FFF2-40B4-BE49-F238E27FC236}">
              <a16:creationId xmlns:a16="http://schemas.microsoft.com/office/drawing/2014/main" id="{0CC03DE9-AD37-4B89-9B28-60651A4C5A51}"/>
            </a:ext>
          </a:extLst>
        </xdr:cNvPr>
        <xdr:cNvCxnSpPr/>
      </xdr:nvCxnSpPr>
      <xdr:spPr>
        <a:xfrm>
          <a:off x="7834461" y="2841881"/>
          <a:ext cx="0" cy="1628526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371831</xdr:colOff>
      <xdr:row>21</xdr:row>
      <xdr:rowOff>27036</xdr:rowOff>
    </xdr:from>
    <xdr:to>
      <xdr:col>42</xdr:col>
      <xdr:colOff>371831</xdr:colOff>
      <xdr:row>28</xdr:row>
      <xdr:rowOff>196581</xdr:rowOff>
    </xdr:to>
    <xdr:cxnSp macro="">
      <xdr:nvCxnSpPr>
        <xdr:cNvPr id="78" name="Straight Arrow Connector 77">
          <a:extLst>
            <a:ext uri="{FF2B5EF4-FFF2-40B4-BE49-F238E27FC236}">
              <a16:creationId xmlns:a16="http://schemas.microsoft.com/office/drawing/2014/main" id="{84D19816-326D-440D-A1BD-80787DBA261C}"/>
            </a:ext>
          </a:extLst>
        </xdr:cNvPr>
        <xdr:cNvCxnSpPr/>
      </xdr:nvCxnSpPr>
      <xdr:spPr>
        <a:xfrm>
          <a:off x="7834461" y="4516210"/>
          <a:ext cx="0" cy="162728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371831</xdr:colOff>
      <xdr:row>34</xdr:row>
      <xdr:rowOff>17511</xdr:rowOff>
    </xdr:from>
    <xdr:to>
      <xdr:col>19</xdr:col>
      <xdr:colOff>371831</xdr:colOff>
      <xdr:row>41</xdr:row>
      <xdr:rowOff>196581</xdr:rowOff>
    </xdr:to>
    <xdr:cxnSp macro="">
      <xdr:nvCxnSpPr>
        <xdr:cNvPr id="79" name="Straight Arrow Connector 78">
          <a:extLst>
            <a:ext uri="{FF2B5EF4-FFF2-40B4-BE49-F238E27FC236}">
              <a16:creationId xmlns:a16="http://schemas.microsoft.com/office/drawing/2014/main" id="{31807529-9A8C-4C66-80CD-5EE80747B4DE}"/>
            </a:ext>
          </a:extLst>
        </xdr:cNvPr>
        <xdr:cNvCxnSpPr/>
      </xdr:nvCxnSpPr>
      <xdr:spPr>
        <a:xfrm>
          <a:off x="7834461" y="2841881"/>
          <a:ext cx="0" cy="1628526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371831</xdr:colOff>
      <xdr:row>42</xdr:row>
      <xdr:rowOff>27036</xdr:rowOff>
    </xdr:from>
    <xdr:to>
      <xdr:col>19</xdr:col>
      <xdr:colOff>371831</xdr:colOff>
      <xdr:row>49</xdr:row>
      <xdr:rowOff>196581</xdr:rowOff>
    </xdr:to>
    <xdr:cxnSp macro="">
      <xdr:nvCxnSpPr>
        <xdr:cNvPr id="80" name="Straight Arrow Connector 79">
          <a:extLst>
            <a:ext uri="{FF2B5EF4-FFF2-40B4-BE49-F238E27FC236}">
              <a16:creationId xmlns:a16="http://schemas.microsoft.com/office/drawing/2014/main" id="{EAFF6399-622E-4EE6-893F-749624726933}"/>
            </a:ext>
          </a:extLst>
        </xdr:cNvPr>
        <xdr:cNvCxnSpPr/>
      </xdr:nvCxnSpPr>
      <xdr:spPr>
        <a:xfrm>
          <a:off x="7834461" y="4516210"/>
          <a:ext cx="0" cy="162728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371831</xdr:colOff>
      <xdr:row>34</xdr:row>
      <xdr:rowOff>17511</xdr:rowOff>
    </xdr:from>
    <xdr:to>
      <xdr:col>42</xdr:col>
      <xdr:colOff>371831</xdr:colOff>
      <xdr:row>41</xdr:row>
      <xdr:rowOff>196581</xdr:rowOff>
    </xdr:to>
    <xdr:cxnSp macro="">
      <xdr:nvCxnSpPr>
        <xdr:cNvPr id="81" name="Straight Arrow Connector 80">
          <a:extLst>
            <a:ext uri="{FF2B5EF4-FFF2-40B4-BE49-F238E27FC236}">
              <a16:creationId xmlns:a16="http://schemas.microsoft.com/office/drawing/2014/main" id="{7D27AA94-D1D3-44B4-9434-789FEFEA9576}"/>
            </a:ext>
          </a:extLst>
        </xdr:cNvPr>
        <xdr:cNvCxnSpPr/>
      </xdr:nvCxnSpPr>
      <xdr:spPr>
        <a:xfrm>
          <a:off x="16522918" y="2841881"/>
          <a:ext cx="0" cy="1628526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371831</xdr:colOff>
      <xdr:row>42</xdr:row>
      <xdr:rowOff>27036</xdr:rowOff>
    </xdr:from>
    <xdr:to>
      <xdr:col>42</xdr:col>
      <xdr:colOff>371831</xdr:colOff>
      <xdr:row>49</xdr:row>
      <xdr:rowOff>196581</xdr:rowOff>
    </xdr:to>
    <xdr:cxnSp macro="">
      <xdr:nvCxnSpPr>
        <xdr:cNvPr id="82" name="Straight Arrow Connector 81">
          <a:extLst>
            <a:ext uri="{FF2B5EF4-FFF2-40B4-BE49-F238E27FC236}">
              <a16:creationId xmlns:a16="http://schemas.microsoft.com/office/drawing/2014/main" id="{8F1AFA4F-3B87-4D23-B7E3-00B494F33ADE}"/>
            </a:ext>
          </a:extLst>
        </xdr:cNvPr>
        <xdr:cNvCxnSpPr/>
      </xdr:nvCxnSpPr>
      <xdr:spPr>
        <a:xfrm>
          <a:off x="16522918" y="4516210"/>
          <a:ext cx="0" cy="162728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E8B31-3CC2-4D9B-9F74-E2E9558051EB}">
  <sheetPr>
    <tabColor theme="9" tint="0.39997558519241921"/>
  </sheetPr>
  <dimension ref="B1:N40"/>
  <sheetViews>
    <sheetView zoomScale="85" zoomScaleNormal="85" workbookViewId="0">
      <pane ySplit="3" topLeftCell="A4" activePane="bottomLeft" state="frozen"/>
      <selection pane="bottomLeft" activeCell="D23" sqref="D23"/>
    </sheetView>
  </sheetViews>
  <sheetFormatPr defaultRowHeight="16.5"/>
  <cols>
    <col min="1" max="1" width="7.42578125" style="1" customWidth="1"/>
    <col min="2" max="2" width="14.85546875" style="1" customWidth="1"/>
    <col min="3" max="3" width="21.85546875" style="1" customWidth="1"/>
    <col min="4" max="4" width="27.7109375" style="1" customWidth="1"/>
    <col min="5" max="5" width="5.140625" style="1" customWidth="1"/>
    <col min="6" max="6" width="27.7109375" style="1" customWidth="1"/>
    <col min="7" max="7" width="5.140625" style="1" customWidth="1"/>
    <col min="8" max="8" width="27.7109375" style="1" customWidth="1"/>
    <col min="9" max="9" width="5.140625" style="1" customWidth="1"/>
    <col min="10" max="10" width="27.7109375" style="1" customWidth="1"/>
    <col min="11" max="11" width="5.140625" style="1" customWidth="1"/>
    <col min="12" max="12" width="5.7109375" style="1" customWidth="1"/>
    <col min="13" max="13" width="5.42578125" style="1" customWidth="1"/>
    <col min="14" max="14" width="39.42578125" style="1" customWidth="1"/>
    <col min="15" max="16" width="9.140625" style="1"/>
    <col min="17" max="17" width="9.140625" style="1" customWidth="1"/>
    <col min="18" max="18" width="3.42578125" style="1" customWidth="1"/>
    <col min="19" max="19" width="9.140625" style="1"/>
    <col min="20" max="20" width="9.28515625" style="1" customWidth="1"/>
    <col min="21" max="21" width="2.140625" style="1" customWidth="1"/>
    <col min="22" max="22" width="3.42578125" style="1" customWidth="1"/>
    <col min="23" max="23" width="6.28515625" style="1" customWidth="1"/>
    <col min="24" max="24" width="1.5703125" style="1" customWidth="1"/>
    <col min="25" max="25" width="8.28515625" style="1" customWidth="1"/>
    <col min="26" max="27" width="1.5703125" style="1" customWidth="1"/>
    <col min="28" max="29" width="4.28515625" style="1" customWidth="1"/>
    <col min="30" max="30" width="3.5703125" style="1" customWidth="1"/>
    <col min="31" max="31" width="1.7109375" style="1" customWidth="1"/>
    <col min="32" max="32" width="9.140625" style="1"/>
    <col min="33" max="33" width="5.140625" style="1" customWidth="1"/>
    <col min="34" max="34" width="13.5703125" style="1" customWidth="1"/>
    <col min="35" max="35" width="2.140625" style="1" customWidth="1"/>
    <col min="36" max="36" width="9.42578125" style="1" bestFit="1" customWidth="1"/>
    <col min="37" max="16384" width="9.140625" style="1"/>
  </cols>
  <sheetData>
    <row r="1" spans="2:14" ht="16.5" customHeight="1"/>
    <row r="2" spans="2:14" ht="25.5" customHeight="1">
      <c r="D2" s="2" t="s">
        <v>0</v>
      </c>
      <c r="E2" s="2"/>
      <c r="G2" s="15" t="s">
        <v>1</v>
      </c>
    </row>
    <row r="3" spans="2:14">
      <c r="E3" s="47" t="s">
        <v>2</v>
      </c>
    </row>
    <row r="4" spans="2:14">
      <c r="D4" s="15"/>
    </row>
    <row r="7" spans="2:14">
      <c r="C7" s="5" t="s">
        <v>3</v>
      </c>
    </row>
    <row r="8" spans="2:14">
      <c r="C8" s="42" t="s">
        <v>4</v>
      </c>
    </row>
    <row r="10" spans="2:14">
      <c r="B10" s="3" t="s">
        <v>5</v>
      </c>
      <c r="D10" s="90" t="s">
        <v>6</v>
      </c>
      <c r="E10" s="90"/>
      <c r="N10" s="33" t="s">
        <v>7</v>
      </c>
    </row>
    <row r="13" spans="2:14">
      <c r="B13" s="3" t="s">
        <v>8</v>
      </c>
    </row>
    <row r="14" spans="2:14">
      <c r="D14" s="4" t="s">
        <v>9</v>
      </c>
      <c r="E14" s="4"/>
      <c r="F14" s="4" t="s">
        <v>10</v>
      </c>
      <c r="G14" s="4"/>
      <c r="H14" s="4" t="s">
        <v>11</v>
      </c>
      <c r="I14" s="4"/>
      <c r="J14" s="4" t="s">
        <v>12</v>
      </c>
    </row>
    <row r="15" spans="2:14">
      <c r="C15" s="1" t="s">
        <v>13</v>
      </c>
      <c r="D15" s="43">
        <v>3.3</v>
      </c>
      <c r="E15" s="1" t="s">
        <v>14</v>
      </c>
      <c r="F15" s="43"/>
      <c r="G15" s="1" t="s">
        <v>14</v>
      </c>
      <c r="H15" s="43"/>
      <c r="I15" s="1" t="s">
        <v>14</v>
      </c>
      <c r="J15" s="43"/>
      <c r="K15" s="1" t="s">
        <v>14</v>
      </c>
      <c r="N15" s="33" t="s">
        <v>15</v>
      </c>
    </row>
    <row r="16" spans="2:14">
      <c r="C16" s="1" t="s">
        <v>16</v>
      </c>
      <c r="D16" s="43">
        <v>5</v>
      </c>
      <c r="E16" s="1" t="s">
        <v>17</v>
      </c>
      <c r="F16" s="43"/>
      <c r="G16" s="1" t="s">
        <v>17</v>
      </c>
      <c r="H16" s="43"/>
      <c r="I16" s="1" t="s">
        <v>17</v>
      </c>
      <c r="J16" s="43"/>
      <c r="K16" s="1" t="s">
        <v>17</v>
      </c>
      <c r="N16" s="33" t="s">
        <v>18</v>
      </c>
    </row>
    <row r="17" spans="2:14">
      <c r="C17" s="1" t="s">
        <v>19</v>
      </c>
      <c r="D17" s="43">
        <v>0.5</v>
      </c>
      <c r="E17" s="1" t="s">
        <v>17</v>
      </c>
      <c r="F17" s="43"/>
      <c r="G17" s="1" t="s">
        <v>17</v>
      </c>
      <c r="H17" s="43"/>
      <c r="I17" s="1" t="s">
        <v>17</v>
      </c>
      <c r="J17" s="43"/>
      <c r="K17" s="1" t="s">
        <v>17</v>
      </c>
      <c r="N17" s="33" t="s">
        <v>20</v>
      </c>
    </row>
    <row r="18" spans="2:14">
      <c r="C18" s="1" t="s">
        <v>21</v>
      </c>
      <c r="D18" s="48">
        <v>1</v>
      </c>
      <c r="E18" s="1" t="s">
        <v>17</v>
      </c>
      <c r="F18" s="48">
        <v>1</v>
      </c>
      <c r="G18" s="1" t="s">
        <v>17</v>
      </c>
      <c r="H18" s="48">
        <v>1</v>
      </c>
      <c r="I18" s="1" t="s">
        <v>17</v>
      </c>
      <c r="J18" s="48">
        <v>1</v>
      </c>
      <c r="K18" s="1" t="s">
        <v>17</v>
      </c>
      <c r="N18" s="33" t="s">
        <v>22</v>
      </c>
    </row>
    <row r="21" spans="2:14">
      <c r="B21" s="3" t="s">
        <v>23</v>
      </c>
    </row>
    <row r="22" spans="2:14">
      <c r="C22" s="1" t="s">
        <v>24</v>
      </c>
      <c r="D22" s="6">
        <f>Calculator!O13</f>
        <v>3.4979999999999998</v>
      </c>
      <c r="E22" s="1" t="s">
        <v>14</v>
      </c>
      <c r="F22" s="6">
        <f>Calculator!AL13</f>
        <v>0</v>
      </c>
      <c r="G22" s="1" t="s">
        <v>14</v>
      </c>
      <c r="H22" s="6">
        <f>Calculator!O34</f>
        <v>0</v>
      </c>
      <c r="I22" s="1" t="s">
        <v>14</v>
      </c>
      <c r="J22" s="6">
        <f>Calculator!AL34</f>
        <v>0</v>
      </c>
      <c r="K22" s="1" t="s">
        <v>14</v>
      </c>
      <c r="N22" s="33" t="s">
        <v>25</v>
      </c>
    </row>
    <row r="23" spans="2:14">
      <c r="C23" s="1" t="s">
        <v>26</v>
      </c>
      <c r="D23" s="6">
        <f>Calculator!O15</f>
        <v>3.4649999999999999</v>
      </c>
      <c r="E23" s="1" t="s">
        <v>14</v>
      </c>
      <c r="F23" s="6">
        <f>Calculator!AL15</f>
        <v>0</v>
      </c>
      <c r="G23" s="1" t="s">
        <v>14</v>
      </c>
      <c r="H23" s="6">
        <f>Calculator!O36</f>
        <v>0</v>
      </c>
      <c r="I23" s="1" t="s">
        <v>14</v>
      </c>
      <c r="J23" s="6">
        <f>Calculator!AL36</f>
        <v>0</v>
      </c>
      <c r="K23" s="1" t="s">
        <v>14</v>
      </c>
      <c r="N23" s="33" t="s">
        <v>27</v>
      </c>
    </row>
    <row r="24" spans="2:14">
      <c r="C24" s="1" t="s">
        <v>28</v>
      </c>
      <c r="D24" s="6">
        <f>Calculator!O17</f>
        <v>3.4319999999999999</v>
      </c>
      <c r="E24" s="1" t="s">
        <v>14</v>
      </c>
      <c r="F24" s="6">
        <f>Calculator!AL17</f>
        <v>0</v>
      </c>
      <c r="G24" s="1" t="s">
        <v>14</v>
      </c>
      <c r="H24" s="6">
        <f>Calculator!O38</f>
        <v>0</v>
      </c>
      <c r="I24" s="1" t="s">
        <v>14</v>
      </c>
      <c r="J24" s="6">
        <f>Calculator!AL38</f>
        <v>0</v>
      </c>
      <c r="K24" s="1" t="s">
        <v>14</v>
      </c>
      <c r="N24" s="33" t="s">
        <v>29</v>
      </c>
    </row>
    <row r="25" spans="2:14">
      <c r="N25" s="33"/>
    </row>
    <row r="26" spans="2:14">
      <c r="C26" s="1" t="s">
        <v>30</v>
      </c>
      <c r="D26" s="6">
        <f>Calculator!O25</f>
        <v>3.1679999999999997</v>
      </c>
      <c r="E26" s="1" t="s">
        <v>14</v>
      </c>
      <c r="F26" s="6">
        <f>Calculator!AL25</f>
        <v>0</v>
      </c>
      <c r="G26" s="1" t="s">
        <v>14</v>
      </c>
      <c r="H26" s="6">
        <f>Calculator!O46</f>
        <v>0</v>
      </c>
      <c r="I26" s="1" t="s">
        <v>14</v>
      </c>
      <c r="J26" s="6">
        <f>Calculator!AL46</f>
        <v>0</v>
      </c>
      <c r="K26" s="1" t="s">
        <v>14</v>
      </c>
      <c r="N26" s="33" t="s">
        <v>31</v>
      </c>
    </row>
    <row r="27" spans="2:14">
      <c r="C27" s="1" t="s">
        <v>32</v>
      </c>
      <c r="D27" s="6">
        <f>Calculator!O27</f>
        <v>3.1349999999999998</v>
      </c>
      <c r="E27" s="1" t="s">
        <v>14</v>
      </c>
      <c r="F27" s="6">
        <f>Calculator!AL27</f>
        <v>0</v>
      </c>
      <c r="G27" s="1" t="s">
        <v>14</v>
      </c>
      <c r="H27" s="6">
        <f>Calculator!O48</f>
        <v>0</v>
      </c>
      <c r="I27" s="1" t="s">
        <v>14</v>
      </c>
      <c r="J27" s="6">
        <f>Calculator!AL48</f>
        <v>0</v>
      </c>
      <c r="K27" s="1" t="s">
        <v>14</v>
      </c>
      <c r="N27" s="33" t="s">
        <v>33</v>
      </c>
    </row>
    <row r="28" spans="2:14">
      <c r="C28" s="1" t="s">
        <v>34</v>
      </c>
      <c r="D28" s="6">
        <f>Calculator!O29</f>
        <v>3.1019999999999999</v>
      </c>
      <c r="E28" s="1" t="s">
        <v>14</v>
      </c>
      <c r="F28" s="6">
        <f>Calculator!AL29</f>
        <v>0</v>
      </c>
      <c r="G28" s="1" t="s">
        <v>14</v>
      </c>
      <c r="H28" s="6">
        <f>Calculator!O50</f>
        <v>0</v>
      </c>
      <c r="I28" s="1" t="s">
        <v>14</v>
      </c>
      <c r="J28" s="6">
        <f>Calculator!AL50</f>
        <v>0</v>
      </c>
      <c r="K28" s="1" t="s">
        <v>14</v>
      </c>
      <c r="N28" s="33" t="s">
        <v>35</v>
      </c>
    </row>
    <row r="29" spans="2:14">
      <c r="N29" s="33"/>
    </row>
    <row r="30" spans="2:14">
      <c r="C30" s="1" t="s">
        <v>36</v>
      </c>
      <c r="D30" s="6">
        <f>Calculator!S21</f>
        <v>1.6500000000000001E-2</v>
      </c>
      <c r="E30" s="1" t="s">
        <v>14</v>
      </c>
      <c r="F30" s="6">
        <f>Calculator!AP21</f>
        <v>0</v>
      </c>
      <c r="G30" s="1" t="s">
        <v>14</v>
      </c>
      <c r="H30" s="6">
        <f>Calculator!S42</f>
        <v>0</v>
      </c>
      <c r="I30" s="1" t="s">
        <v>14</v>
      </c>
      <c r="J30" s="6">
        <f>Calculator!AP42</f>
        <v>0</v>
      </c>
      <c r="K30" s="1" t="s">
        <v>14</v>
      </c>
      <c r="N30" s="33" t="s">
        <v>37</v>
      </c>
    </row>
    <row r="31" spans="2:14">
      <c r="N31" s="33"/>
    </row>
    <row r="32" spans="2:14">
      <c r="C32" s="1" t="s">
        <v>38</v>
      </c>
      <c r="D32" s="6">
        <f>Calculator!S14</f>
        <v>3.4814999999999996</v>
      </c>
      <c r="E32" s="1" t="s">
        <v>14</v>
      </c>
      <c r="F32" s="6">
        <f>Calculator!AP14</f>
        <v>0</v>
      </c>
      <c r="G32" s="1" t="s">
        <v>14</v>
      </c>
      <c r="H32" s="6">
        <f>Calculator!S35</f>
        <v>0</v>
      </c>
      <c r="I32" s="1" t="s">
        <v>14</v>
      </c>
      <c r="J32" s="6">
        <f>Calculator!AP35</f>
        <v>0</v>
      </c>
      <c r="K32" s="1" t="s">
        <v>14</v>
      </c>
      <c r="N32" s="33" t="s">
        <v>39</v>
      </c>
    </row>
    <row r="33" spans="3:14">
      <c r="C33" s="1" t="s">
        <v>40</v>
      </c>
      <c r="D33" s="6">
        <f>Calculator!S16</f>
        <v>3.4484999999999997</v>
      </c>
      <c r="E33" s="1" t="s">
        <v>14</v>
      </c>
      <c r="F33" s="6">
        <f>Calculator!AP16</f>
        <v>0</v>
      </c>
      <c r="G33" s="1" t="s">
        <v>14</v>
      </c>
      <c r="H33" s="6">
        <f>Calculator!S37</f>
        <v>0</v>
      </c>
      <c r="I33" s="1" t="s">
        <v>14</v>
      </c>
      <c r="J33" s="6">
        <f>Calculator!AP37</f>
        <v>0</v>
      </c>
      <c r="K33" s="1" t="s">
        <v>14</v>
      </c>
      <c r="N33" s="33" t="s">
        <v>41</v>
      </c>
    </row>
    <row r="34" spans="3:14">
      <c r="C34" s="1" t="s">
        <v>42</v>
      </c>
      <c r="D34" s="6">
        <f>Calculator!S18</f>
        <v>3.4154999999999998</v>
      </c>
      <c r="E34" s="1" t="s">
        <v>14</v>
      </c>
      <c r="F34" s="6">
        <f>Calculator!AP18</f>
        <v>0</v>
      </c>
      <c r="G34" s="1" t="s">
        <v>14</v>
      </c>
      <c r="H34" s="6">
        <f>Calculator!S39</f>
        <v>0</v>
      </c>
      <c r="I34" s="1" t="s">
        <v>14</v>
      </c>
      <c r="J34" s="6">
        <f>Calculator!AP39</f>
        <v>0</v>
      </c>
      <c r="K34" s="1" t="s">
        <v>14</v>
      </c>
      <c r="N34" s="33" t="s">
        <v>43</v>
      </c>
    </row>
    <row r="35" spans="3:14">
      <c r="N35" s="33"/>
    </row>
    <row r="36" spans="3:14">
      <c r="C36" s="1" t="s">
        <v>44</v>
      </c>
      <c r="D36" s="6">
        <f>Calculator!S24</f>
        <v>3.1844999999999999</v>
      </c>
      <c r="E36" s="1" t="s">
        <v>14</v>
      </c>
      <c r="F36" s="6">
        <f>Calculator!AP24</f>
        <v>0</v>
      </c>
      <c r="G36" s="1" t="s">
        <v>14</v>
      </c>
      <c r="H36" s="6">
        <f>Calculator!S45</f>
        <v>0</v>
      </c>
      <c r="I36" s="1" t="s">
        <v>14</v>
      </c>
      <c r="J36" s="6">
        <f>Calculator!AP45</f>
        <v>0</v>
      </c>
      <c r="K36" s="1" t="s">
        <v>14</v>
      </c>
      <c r="N36" s="33" t="s">
        <v>45</v>
      </c>
    </row>
    <row r="37" spans="3:14">
      <c r="C37" s="1" t="s">
        <v>46</v>
      </c>
      <c r="D37" s="6">
        <f>Calculator!S26</f>
        <v>3.1515</v>
      </c>
      <c r="E37" s="1" t="s">
        <v>14</v>
      </c>
      <c r="F37" s="6">
        <f>Calculator!AP26</f>
        <v>0</v>
      </c>
      <c r="G37" s="1" t="s">
        <v>14</v>
      </c>
      <c r="H37" s="6">
        <f>Calculator!S47</f>
        <v>0</v>
      </c>
      <c r="I37" s="1" t="s">
        <v>14</v>
      </c>
      <c r="J37" s="6">
        <f>Calculator!AP47</f>
        <v>0</v>
      </c>
      <c r="K37" s="1" t="s">
        <v>14</v>
      </c>
      <c r="N37" s="33" t="s">
        <v>47</v>
      </c>
    </row>
    <row r="38" spans="3:14">
      <c r="C38" s="1" t="s">
        <v>48</v>
      </c>
      <c r="D38" s="6">
        <f>Calculator!S28</f>
        <v>3.1185</v>
      </c>
      <c r="E38" s="1" t="s">
        <v>14</v>
      </c>
      <c r="F38" s="6">
        <f>Calculator!AP28</f>
        <v>0</v>
      </c>
      <c r="G38" s="1" t="s">
        <v>14</v>
      </c>
      <c r="H38" s="6">
        <f>Calculator!S49</f>
        <v>0</v>
      </c>
      <c r="I38" s="1" t="s">
        <v>14</v>
      </c>
      <c r="J38" s="6">
        <f>Calculator!AP49</f>
        <v>0</v>
      </c>
      <c r="K38" s="1" t="s">
        <v>14</v>
      </c>
      <c r="N38" s="33" t="s">
        <v>49</v>
      </c>
    </row>
    <row r="40" spans="3:14">
      <c r="C40" s="1" t="s">
        <v>50</v>
      </c>
      <c r="D40" s="6">
        <f>Calculator!U17</f>
        <v>5.9999999999999991</v>
      </c>
      <c r="E40" s="1" t="s">
        <v>17</v>
      </c>
      <c r="F40" s="6" t="e">
        <f>Calculator!AR17</f>
        <v>#DIV/0!</v>
      </c>
      <c r="G40" s="1" t="s">
        <v>17</v>
      </c>
      <c r="H40" s="6" t="e">
        <f>Calculator!U38</f>
        <v>#DIV/0!</v>
      </c>
      <c r="I40" s="1" t="s">
        <v>17</v>
      </c>
      <c r="J40" s="6" t="e">
        <f>Calculator!AR38</f>
        <v>#DIV/0!</v>
      </c>
      <c r="K40" s="1" t="s">
        <v>17</v>
      </c>
    </row>
  </sheetData>
  <sheetProtection algorithmName="SHA-512" hashValue="BsyqMDvsi0FDMphwDqsHf/tyx/9AVARYjOJeyeiKITHhrnT8/l5dW4xY982MSpGcqtpy2szS7L0Y/TE9oy3yoQ==" saltValue="556CnC3zSfWtJyf0Rz990A==" spinCount="100000" sheet="1" objects="1" scenarios="1"/>
  <mergeCells count="1">
    <mergeCell ref="D10:E10"/>
  </mergeCells>
  <conditionalFormatting sqref="F14:K40">
    <cfRule type="expression" dxfId="9" priority="4">
      <formula>IF($D$10="Single-Input",TRUE, FALSE)</formula>
    </cfRule>
  </conditionalFormatting>
  <conditionalFormatting sqref="J14:K40">
    <cfRule type="expression" dxfId="8" priority="6">
      <formula>IF($D$10="Triple-Input",TRUE,FALSE)</formula>
    </cfRule>
  </conditionalFormatting>
  <conditionalFormatting sqref="H14:K40">
    <cfRule type="expression" dxfId="7" priority="5">
      <formula>IF($D$10="Dual-Input",TRUE,FALSE)</formula>
    </cfRule>
  </conditionalFormatting>
  <dataValidations count="2">
    <dataValidation type="list" allowBlank="1" showInputMessage="1" showErrorMessage="1" sqref="D10" xr:uid="{3C09590C-A573-4834-B770-892EC28289F8}">
      <formula1>"Single-Input, Dual-Input, Triple-Input, Quad-Input"</formula1>
    </dataValidation>
    <dataValidation type="list" allowBlank="1" showInputMessage="1" showErrorMessage="1" error="Invalid hysteresis value." sqref="J17 D17 F17 H17" xr:uid="{CC777746-A534-4FE1-BCF1-A2F9B529C1C5}">
      <formula1>"0.25, 0.5"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2A6D3-35E6-4CE3-A9CC-CDEED4FCFD42}">
  <sheetPr>
    <tabColor theme="9" tint="0.39997558519241921"/>
  </sheetPr>
  <dimension ref="B1:AA37"/>
  <sheetViews>
    <sheetView tabSelected="1" zoomScaleNormal="100" workbookViewId="0">
      <pane ySplit="3" topLeftCell="A4" activePane="bottomLeft" state="frozen"/>
      <selection activeCell="V16" sqref="V16"/>
      <selection pane="bottomLeft" activeCell="D12" sqref="D12"/>
    </sheetView>
  </sheetViews>
  <sheetFormatPr defaultRowHeight="14.25"/>
  <cols>
    <col min="1" max="1" width="7.42578125" style="49" customWidth="1"/>
    <col min="2" max="2" width="14.85546875" style="49" customWidth="1"/>
    <col min="3" max="3" width="24.7109375" style="49" customWidth="1"/>
    <col min="4" max="4" width="27.7109375" style="49" customWidth="1"/>
    <col min="5" max="5" width="8.7109375" style="49" customWidth="1"/>
    <col min="6" max="6" width="49.85546875" style="49" customWidth="1"/>
    <col min="7" max="7" width="3.85546875" style="49" customWidth="1"/>
    <col min="8" max="8" width="12.7109375" style="49" customWidth="1"/>
    <col min="9" max="9" width="2.85546875" style="49" customWidth="1"/>
    <col min="10" max="10" width="5.140625" style="49" customWidth="1"/>
    <col min="11" max="11" width="6.28515625" style="49" customWidth="1"/>
    <col min="12" max="12" width="1.5703125" style="49" customWidth="1"/>
    <col min="13" max="13" width="10.42578125" style="49" customWidth="1"/>
    <col min="14" max="15" width="1.5703125" style="49" customWidth="1"/>
    <col min="16" max="16" width="5.7109375" style="49" customWidth="1"/>
    <col min="17" max="17" width="6.85546875" style="49" customWidth="1"/>
    <col min="18" max="18" width="2.85546875" style="49" customWidth="1"/>
    <col min="19" max="19" width="1.7109375" style="49" customWidth="1"/>
    <col min="20" max="20" width="13.42578125" style="49" customWidth="1"/>
    <col min="21" max="21" width="3.140625" style="49" customWidth="1"/>
    <col min="22" max="22" width="18.7109375" style="49" customWidth="1"/>
    <col min="23" max="23" width="2.140625" style="49" customWidth="1"/>
    <col min="24" max="24" width="15.5703125" style="49" customWidth="1"/>
    <col min="25" max="25" width="9.42578125" style="49" customWidth="1"/>
    <col min="26" max="26" width="9.7109375" style="49" customWidth="1"/>
    <col min="27" max="27" width="3.140625" style="49" customWidth="1"/>
    <col min="28" max="29" width="4.28515625" style="49" customWidth="1"/>
    <col min="30" max="30" width="3.5703125" style="49" customWidth="1"/>
    <col min="31" max="31" width="1.7109375" style="49" customWidth="1"/>
    <col min="32" max="32" width="9.140625" style="49"/>
    <col min="33" max="33" width="5.140625" style="49" customWidth="1"/>
    <col min="34" max="34" width="13.5703125" style="49" customWidth="1"/>
    <col min="35" max="35" width="2.140625" style="49" customWidth="1"/>
    <col min="36" max="36" width="9.42578125" style="49" bestFit="1" customWidth="1"/>
    <col min="37" max="16384" width="9.140625" style="49"/>
  </cols>
  <sheetData>
    <row r="1" spans="2:11" ht="16.5" customHeight="1"/>
    <row r="2" spans="2:11" ht="25.5" customHeight="1">
      <c r="D2" s="50" t="s">
        <v>51</v>
      </c>
      <c r="E2" s="51"/>
      <c r="G2" s="52" t="s">
        <v>52</v>
      </c>
      <c r="K2" s="51"/>
    </row>
    <row r="3" spans="2:11">
      <c r="E3" s="53" t="s">
        <v>2</v>
      </c>
      <c r="G3" s="54" t="s">
        <v>53</v>
      </c>
    </row>
    <row r="4" spans="2:11">
      <c r="D4" s="52"/>
      <c r="G4" s="52"/>
    </row>
    <row r="6" spans="2:11" ht="15.75">
      <c r="C6" s="55" t="s">
        <v>3</v>
      </c>
    </row>
    <row r="7" spans="2:11">
      <c r="C7" s="56" t="s">
        <v>4</v>
      </c>
    </row>
    <row r="10" spans="2:11">
      <c r="B10" s="88" t="s">
        <v>8</v>
      </c>
    </row>
    <row r="11" spans="2:11">
      <c r="D11" s="57"/>
      <c r="E11" s="57"/>
    </row>
    <row r="12" spans="2:11">
      <c r="C12" s="58" t="s">
        <v>13</v>
      </c>
      <c r="D12" s="85"/>
      <c r="E12" s="49" t="s">
        <v>14</v>
      </c>
      <c r="F12" s="89" t="s">
        <v>15</v>
      </c>
    </row>
    <row r="13" spans="2:11">
      <c r="C13" s="58" t="s">
        <v>16</v>
      </c>
      <c r="D13" s="85"/>
      <c r="E13" s="49" t="s">
        <v>17</v>
      </c>
      <c r="F13" s="89" t="s">
        <v>18</v>
      </c>
    </row>
    <row r="14" spans="2:11">
      <c r="C14" s="58" t="s">
        <v>19</v>
      </c>
      <c r="D14" s="85"/>
      <c r="E14" s="49" t="s">
        <v>17</v>
      </c>
      <c r="F14" s="89" t="s">
        <v>20</v>
      </c>
    </row>
    <row r="15" spans="2:11">
      <c r="C15" s="58" t="s">
        <v>21</v>
      </c>
      <c r="D15" s="85"/>
      <c r="E15" s="49" t="s">
        <v>17</v>
      </c>
      <c r="F15" s="89" t="s">
        <v>54</v>
      </c>
    </row>
    <row r="16" spans="2:11">
      <c r="F16" s="88"/>
    </row>
    <row r="17" spans="2:27">
      <c r="F17" s="88"/>
    </row>
    <row r="18" spans="2:27" ht="15">
      <c r="B18" s="88" t="s">
        <v>23</v>
      </c>
      <c r="F18" s="88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</row>
    <row r="19" spans="2:27">
      <c r="C19" s="58" t="s">
        <v>24</v>
      </c>
      <c r="D19" s="59">
        <f>T19</f>
        <v>0</v>
      </c>
      <c r="E19" s="49" t="s">
        <v>14</v>
      </c>
      <c r="F19" s="89" t="s">
        <v>25</v>
      </c>
      <c r="H19" s="93" t="s">
        <v>55</v>
      </c>
      <c r="I19" s="60"/>
      <c r="R19" s="60"/>
      <c r="T19" s="94">
        <f>$T$27*(1+($M$24/100)+(P20/100))</f>
        <v>0</v>
      </c>
      <c r="U19" s="61"/>
      <c r="V19" s="61"/>
      <c r="W19" s="61"/>
      <c r="X19" s="61"/>
      <c r="Y19" s="61"/>
      <c r="Z19" s="61"/>
    </row>
    <row r="20" spans="2:27" ht="15">
      <c r="C20" s="58" t="s">
        <v>26</v>
      </c>
      <c r="D20" s="59">
        <f>T21</f>
        <v>0</v>
      </c>
      <c r="E20" s="49" t="s">
        <v>14</v>
      </c>
      <c r="F20" s="89" t="s">
        <v>27</v>
      </c>
      <c r="H20" s="93"/>
      <c r="J20" s="62"/>
      <c r="K20" s="63"/>
      <c r="L20" s="63"/>
      <c r="M20" s="96" t="s">
        <v>56</v>
      </c>
      <c r="N20" s="63"/>
      <c r="O20" s="63"/>
      <c r="P20" s="98">
        <f>D15</f>
        <v>0</v>
      </c>
      <c r="Q20" s="99"/>
      <c r="R20" s="64"/>
      <c r="S20" s="64"/>
      <c r="T20" s="102"/>
      <c r="U20" s="64"/>
      <c r="V20" s="93" t="s">
        <v>57</v>
      </c>
      <c r="X20" s="91">
        <f>T19-$X$27</f>
        <v>0</v>
      </c>
      <c r="Y20" s="65"/>
      <c r="Z20" s="65"/>
      <c r="AA20" s="65"/>
    </row>
    <row r="21" spans="2:27" ht="15">
      <c r="C21" s="58" t="s">
        <v>28</v>
      </c>
      <c r="D21" s="59">
        <f>T23</f>
        <v>0</v>
      </c>
      <c r="E21" s="49" t="s">
        <v>14</v>
      </c>
      <c r="F21" s="89" t="s">
        <v>29</v>
      </c>
      <c r="H21" s="93" t="s">
        <v>58</v>
      </c>
      <c r="I21" s="66"/>
      <c r="J21" s="67"/>
      <c r="K21" s="68"/>
      <c r="L21" s="68"/>
      <c r="M21" s="97"/>
      <c r="N21" s="68"/>
      <c r="O21" s="68"/>
      <c r="P21" s="100"/>
      <c r="Q21" s="101"/>
      <c r="R21" s="69"/>
      <c r="S21" s="70"/>
      <c r="T21" s="94">
        <f>T27*(1+(M24/100))</f>
        <v>0</v>
      </c>
      <c r="V21" s="93"/>
      <c r="W21" s="70"/>
      <c r="X21" s="91"/>
      <c r="Y21" s="65"/>
      <c r="Z21" s="65"/>
      <c r="AA21" s="65"/>
    </row>
    <row r="22" spans="2:27" ht="15">
      <c r="C22" s="58"/>
      <c r="F22" s="89"/>
      <c r="H22" s="93"/>
      <c r="I22" s="70"/>
      <c r="J22" s="71"/>
      <c r="K22" s="72"/>
      <c r="L22" s="72"/>
      <c r="M22" s="96" t="s">
        <v>59</v>
      </c>
      <c r="N22" s="72"/>
      <c r="O22" s="72"/>
      <c r="P22" s="98">
        <f>-D15</f>
        <v>0</v>
      </c>
      <c r="Q22" s="99"/>
      <c r="R22" s="64"/>
      <c r="S22" s="73"/>
      <c r="T22" s="102"/>
      <c r="U22" s="64"/>
      <c r="V22" s="93" t="s">
        <v>60</v>
      </c>
      <c r="W22" s="70"/>
      <c r="X22" s="91">
        <f>T21-$X$27</f>
        <v>0</v>
      </c>
      <c r="Y22" s="65"/>
      <c r="Z22" s="65"/>
      <c r="AA22" s="65"/>
    </row>
    <row r="23" spans="2:27" ht="15">
      <c r="C23" s="58" t="s">
        <v>30</v>
      </c>
      <c r="D23" s="59">
        <f>T31</f>
        <v>0</v>
      </c>
      <c r="E23" s="49" t="s">
        <v>14</v>
      </c>
      <c r="F23" s="89" t="s">
        <v>31</v>
      </c>
      <c r="H23" s="93" t="s">
        <v>61</v>
      </c>
      <c r="I23" s="74"/>
      <c r="J23" s="67"/>
      <c r="K23" s="68"/>
      <c r="L23" s="68"/>
      <c r="M23" s="97"/>
      <c r="N23" s="68"/>
      <c r="O23" s="68"/>
      <c r="P23" s="100"/>
      <c r="Q23" s="101"/>
      <c r="R23" s="69"/>
      <c r="T23" s="94">
        <f>$T$27*(1+($M$24/100)+(P22/100))</f>
        <v>0</v>
      </c>
      <c r="V23" s="93"/>
      <c r="X23" s="91"/>
      <c r="Y23" s="65"/>
      <c r="Z23" s="95" t="e">
        <f>((T19-T27)/T27)*100</f>
        <v>#DIV/0!</v>
      </c>
      <c r="AA23" s="75"/>
    </row>
    <row r="24" spans="2:27" ht="15">
      <c r="C24" s="58" t="s">
        <v>32</v>
      </c>
      <c r="D24" s="59">
        <f>T33</f>
        <v>0</v>
      </c>
      <c r="E24" s="49" t="s">
        <v>14</v>
      </c>
      <c r="F24" s="89" t="s">
        <v>33</v>
      </c>
      <c r="H24" s="93"/>
      <c r="K24" s="108" t="s">
        <v>62</v>
      </c>
      <c r="M24" s="110">
        <f>D13</f>
        <v>0</v>
      </c>
      <c r="P24" s="64"/>
      <c r="Q24" s="64"/>
      <c r="R24" s="64"/>
      <c r="S24" s="64"/>
      <c r="T24" s="102"/>
      <c r="U24" s="64"/>
      <c r="V24" s="93" t="s">
        <v>63</v>
      </c>
      <c r="X24" s="91">
        <f>T23-$X$27</f>
        <v>0</v>
      </c>
      <c r="Y24" s="65"/>
      <c r="Z24" s="95"/>
      <c r="AA24" s="75"/>
    </row>
    <row r="25" spans="2:27" ht="15">
      <c r="C25" s="58" t="s">
        <v>34</v>
      </c>
      <c r="D25" s="59">
        <f>T35</f>
        <v>0</v>
      </c>
      <c r="E25" s="49" t="s">
        <v>14</v>
      </c>
      <c r="F25" s="89" t="s">
        <v>35</v>
      </c>
      <c r="H25" s="76"/>
      <c r="K25" s="109"/>
      <c r="M25" s="111"/>
      <c r="V25" s="93"/>
      <c r="X25" s="91"/>
      <c r="Y25" s="65"/>
      <c r="Z25" s="65"/>
      <c r="AA25" s="65"/>
    </row>
    <row r="26" spans="2:27">
      <c r="C26" s="58"/>
      <c r="F26" s="89"/>
      <c r="H26" s="76"/>
      <c r="K26" s="77"/>
      <c r="V26" s="78"/>
      <c r="X26" s="79"/>
      <c r="Y26" s="79"/>
      <c r="Z26" s="79"/>
      <c r="AA26" s="79"/>
    </row>
    <row r="27" spans="2:27" ht="15.75" thickBot="1">
      <c r="C27" s="58" t="s">
        <v>36</v>
      </c>
      <c r="D27" s="59">
        <f>X27</f>
        <v>0</v>
      </c>
      <c r="E27" s="49" t="s">
        <v>14</v>
      </c>
      <c r="F27" s="89" t="s">
        <v>64</v>
      </c>
      <c r="H27" s="93" t="s">
        <v>65</v>
      </c>
      <c r="I27" s="60"/>
      <c r="J27" s="80"/>
      <c r="K27" s="81"/>
      <c r="L27" s="80"/>
      <c r="M27" s="80"/>
      <c r="N27" s="80"/>
      <c r="O27" s="80"/>
      <c r="P27" s="80"/>
      <c r="Q27" s="80"/>
      <c r="R27" s="60"/>
      <c r="T27" s="112">
        <f>D12</f>
        <v>0</v>
      </c>
      <c r="V27" s="93" t="s">
        <v>66</v>
      </c>
      <c r="X27" s="113">
        <f>T27*D14/100</f>
        <v>0</v>
      </c>
      <c r="Y27" s="82"/>
      <c r="Z27" s="82"/>
      <c r="AA27" s="83"/>
    </row>
    <row r="28" spans="2:27" ht="15.75" thickTop="1">
      <c r="C28" s="58"/>
      <c r="F28" s="89"/>
      <c r="H28" s="93"/>
      <c r="K28" s="77"/>
      <c r="T28" s="112"/>
      <c r="V28" s="93"/>
      <c r="X28" s="113"/>
      <c r="Y28" s="83"/>
      <c r="Z28" s="83"/>
      <c r="AA28" s="83"/>
    </row>
    <row r="29" spans="2:27">
      <c r="C29" s="58" t="s">
        <v>38</v>
      </c>
      <c r="D29" s="59">
        <f>X20</f>
        <v>0</v>
      </c>
      <c r="E29" s="49" t="s">
        <v>14</v>
      </c>
      <c r="F29" s="89" t="s">
        <v>39</v>
      </c>
      <c r="H29" s="76"/>
      <c r="K29" s="77"/>
      <c r="V29" s="78"/>
      <c r="X29" s="79"/>
      <c r="Y29" s="79"/>
      <c r="Z29" s="79"/>
      <c r="AA29" s="79"/>
    </row>
    <row r="30" spans="2:27" ht="15">
      <c r="C30" s="58" t="s">
        <v>40</v>
      </c>
      <c r="D30" s="59">
        <f>X22</f>
        <v>0</v>
      </c>
      <c r="E30" s="49" t="s">
        <v>14</v>
      </c>
      <c r="F30" s="89" t="s">
        <v>41</v>
      </c>
      <c r="H30" s="76"/>
      <c r="K30" s="104" t="s">
        <v>67</v>
      </c>
      <c r="M30" s="106">
        <f>-D13</f>
        <v>0</v>
      </c>
      <c r="P30" s="64"/>
      <c r="Q30" s="64"/>
      <c r="R30" s="64"/>
      <c r="S30" s="64"/>
      <c r="T30" s="64"/>
      <c r="U30" s="64"/>
      <c r="V30" s="93" t="s">
        <v>68</v>
      </c>
      <c r="X30" s="91">
        <f>T31+$X$27</f>
        <v>0</v>
      </c>
      <c r="Y30" s="65"/>
      <c r="Z30" s="65"/>
      <c r="AA30" s="65"/>
    </row>
    <row r="31" spans="2:27" ht="15">
      <c r="C31" s="58" t="s">
        <v>42</v>
      </c>
      <c r="D31" s="59">
        <f>X24</f>
        <v>0</v>
      </c>
      <c r="E31" s="49" t="s">
        <v>14</v>
      </c>
      <c r="F31" s="89" t="s">
        <v>43</v>
      </c>
      <c r="H31" s="93" t="s">
        <v>69</v>
      </c>
      <c r="I31" s="60"/>
      <c r="K31" s="105"/>
      <c r="M31" s="107"/>
      <c r="R31" s="60"/>
      <c r="T31" s="94">
        <f>$T$27*(1+($M$30/100)+(P32/100))</f>
        <v>0</v>
      </c>
      <c r="V31" s="93"/>
      <c r="X31" s="91"/>
      <c r="Y31" s="65"/>
      <c r="Z31" s="95" t="e">
        <f>((T35-T27)/T27)*100</f>
        <v>#DIV/0!</v>
      </c>
      <c r="AA31" s="75"/>
    </row>
    <row r="32" spans="2:27" ht="15">
      <c r="C32" s="58"/>
      <c r="F32" s="89"/>
      <c r="H32" s="93"/>
      <c r="J32" s="62"/>
      <c r="K32" s="63"/>
      <c r="L32" s="63"/>
      <c r="M32" s="96" t="s">
        <v>56</v>
      </c>
      <c r="N32" s="63"/>
      <c r="O32" s="63"/>
      <c r="P32" s="98">
        <f>D15</f>
        <v>0</v>
      </c>
      <c r="Q32" s="99"/>
      <c r="R32" s="64"/>
      <c r="S32" s="64"/>
      <c r="T32" s="102"/>
      <c r="U32" s="64"/>
      <c r="V32" s="93" t="s">
        <v>70</v>
      </c>
      <c r="X32" s="91">
        <f>T33+$X$27</f>
        <v>0</v>
      </c>
      <c r="Y32" s="65"/>
      <c r="Z32" s="95"/>
      <c r="AA32" s="75"/>
    </row>
    <row r="33" spans="3:27" ht="15">
      <c r="C33" s="58" t="s">
        <v>44</v>
      </c>
      <c r="D33" s="59">
        <f>X30</f>
        <v>0</v>
      </c>
      <c r="E33" s="49" t="s">
        <v>14</v>
      </c>
      <c r="F33" s="89" t="s">
        <v>45</v>
      </c>
      <c r="H33" s="93" t="s">
        <v>71</v>
      </c>
      <c r="I33" s="60"/>
      <c r="J33" s="67"/>
      <c r="K33" s="68"/>
      <c r="L33" s="68"/>
      <c r="M33" s="97"/>
      <c r="N33" s="68"/>
      <c r="O33" s="68"/>
      <c r="P33" s="100"/>
      <c r="Q33" s="101"/>
      <c r="R33" s="69"/>
      <c r="T33" s="94">
        <f>T27*(1+(M30/100))</f>
        <v>0</v>
      </c>
      <c r="V33" s="93"/>
      <c r="X33" s="91"/>
      <c r="Y33" s="65"/>
      <c r="Z33" s="65"/>
      <c r="AA33" s="65"/>
    </row>
    <row r="34" spans="3:27" ht="15">
      <c r="C34" s="58" t="s">
        <v>46</v>
      </c>
      <c r="D34" s="59">
        <f>X32</f>
        <v>0</v>
      </c>
      <c r="E34" s="49" t="s">
        <v>14</v>
      </c>
      <c r="F34" s="89" t="s">
        <v>47</v>
      </c>
      <c r="H34" s="93"/>
      <c r="J34" s="71"/>
      <c r="K34" s="72"/>
      <c r="L34" s="72"/>
      <c r="M34" s="96" t="s">
        <v>59</v>
      </c>
      <c r="N34" s="72"/>
      <c r="O34" s="72"/>
      <c r="P34" s="98">
        <f>-D15</f>
        <v>0</v>
      </c>
      <c r="Q34" s="99"/>
      <c r="R34" s="64"/>
      <c r="S34" s="64"/>
      <c r="T34" s="102"/>
      <c r="U34" s="64"/>
      <c r="V34" s="93" t="s">
        <v>72</v>
      </c>
      <c r="X34" s="91">
        <f>T35+$X$27</f>
        <v>0</v>
      </c>
      <c r="Y34" s="65"/>
      <c r="Z34" s="65"/>
      <c r="AA34" s="65"/>
    </row>
    <row r="35" spans="3:27" ht="15">
      <c r="C35" s="58" t="s">
        <v>48</v>
      </c>
      <c r="D35" s="59">
        <f>X34</f>
        <v>0</v>
      </c>
      <c r="E35" s="49" t="s">
        <v>14</v>
      </c>
      <c r="F35" s="89" t="s">
        <v>49</v>
      </c>
      <c r="H35" s="93" t="s">
        <v>73</v>
      </c>
      <c r="I35" s="60"/>
      <c r="J35" s="67"/>
      <c r="K35" s="68"/>
      <c r="L35" s="68"/>
      <c r="M35" s="97"/>
      <c r="N35" s="68"/>
      <c r="O35" s="68"/>
      <c r="P35" s="100"/>
      <c r="Q35" s="101"/>
      <c r="R35" s="69"/>
      <c r="T35" s="94">
        <f>$T$27*(1+($M$30/100)+(P34/100))</f>
        <v>0</v>
      </c>
      <c r="U35" s="61"/>
      <c r="V35" s="103"/>
      <c r="W35" s="61"/>
      <c r="X35" s="92"/>
      <c r="Y35" s="84"/>
      <c r="Z35" s="84"/>
      <c r="AA35" s="65"/>
    </row>
    <row r="36" spans="3:27">
      <c r="F36" s="88"/>
      <c r="H36" s="93"/>
      <c r="T36" s="94"/>
    </row>
    <row r="37" spans="3:27">
      <c r="C37" s="49" t="s">
        <v>50</v>
      </c>
      <c r="D37" s="59" t="e">
        <f>Z23</f>
        <v>#DIV/0!</v>
      </c>
      <c r="E37" s="49" t="s">
        <v>17</v>
      </c>
      <c r="F37" s="88" t="s">
        <v>74</v>
      </c>
      <c r="H37" s="52"/>
    </row>
  </sheetData>
  <sheetProtection algorithmName="SHA-512" hashValue="AiAdXJBVANcePV5bk2Tm0GwnYr8fBvcSyCJwzUztnlJW1ySHAgiuE473OWTQfpuBdubz6rcK831K6ykQwBnm3w==" saltValue="a8FVfaQTFyinJkQybwG98w==" spinCount="100000" sheet="1" objects="1" scenarios="1" selectLockedCells="1"/>
  <mergeCells count="43">
    <mergeCell ref="H18:AA18"/>
    <mergeCell ref="H19:H20"/>
    <mergeCell ref="T19:T20"/>
    <mergeCell ref="M20:M21"/>
    <mergeCell ref="P20:Q21"/>
    <mergeCell ref="V20:V21"/>
    <mergeCell ref="X20:X21"/>
    <mergeCell ref="H21:H22"/>
    <mergeCell ref="T21:T22"/>
    <mergeCell ref="M22:M23"/>
    <mergeCell ref="P22:Q23"/>
    <mergeCell ref="V22:V23"/>
    <mergeCell ref="X22:X23"/>
    <mergeCell ref="T23:T24"/>
    <mergeCell ref="X30:X31"/>
    <mergeCell ref="H31:H32"/>
    <mergeCell ref="T31:T32"/>
    <mergeCell ref="Z23:Z24"/>
    <mergeCell ref="K24:K25"/>
    <mergeCell ref="M24:M25"/>
    <mergeCell ref="V24:V25"/>
    <mergeCell ref="X24:X25"/>
    <mergeCell ref="H27:H28"/>
    <mergeCell ref="T27:T28"/>
    <mergeCell ref="V27:V28"/>
    <mergeCell ref="X27:X28"/>
    <mergeCell ref="H23:H24"/>
    <mergeCell ref="X34:X35"/>
    <mergeCell ref="H35:H36"/>
    <mergeCell ref="T35:T36"/>
    <mergeCell ref="Z31:Z32"/>
    <mergeCell ref="M32:M33"/>
    <mergeCell ref="P32:Q33"/>
    <mergeCell ref="V32:V33"/>
    <mergeCell ref="X32:X33"/>
    <mergeCell ref="H33:H34"/>
    <mergeCell ref="T33:T34"/>
    <mergeCell ref="M34:M35"/>
    <mergeCell ref="P34:Q35"/>
    <mergeCell ref="V34:V35"/>
    <mergeCell ref="K30:K31"/>
    <mergeCell ref="M30:M31"/>
    <mergeCell ref="V30:V31"/>
  </mergeCells>
  <conditionalFormatting sqref="F11:F37 G14:G40">
    <cfRule type="expression" dxfId="6" priority="3">
      <formula>IF(#REF!="Single-Input",TRUE, FALSE)</formula>
    </cfRule>
  </conditionalFormatting>
  <dataValidations count="1">
    <dataValidation allowBlank="1" showInputMessage="1" showErrorMessage="1" error="Invalid hysteresis value." sqref="D14" xr:uid="{4E779784-593D-43DA-BE96-BD28B6AB7F0C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1280-D16D-4A60-AB33-419A70D54780}">
  <sheetPr>
    <tabColor theme="9" tint="0.39997558519241921"/>
  </sheetPr>
  <dimension ref="B1:AA37"/>
  <sheetViews>
    <sheetView zoomScaleNormal="100" workbookViewId="0">
      <pane ySplit="3" topLeftCell="A4" activePane="bottomLeft" state="frozen"/>
      <selection activeCell="D12" sqref="D12"/>
      <selection pane="bottomLeft" activeCell="D12" sqref="D12"/>
    </sheetView>
  </sheetViews>
  <sheetFormatPr defaultRowHeight="14.25"/>
  <cols>
    <col min="1" max="1" width="7.42578125" style="49" customWidth="1"/>
    <col min="2" max="2" width="14.85546875" style="49" customWidth="1"/>
    <col min="3" max="3" width="24.7109375" style="49" customWidth="1"/>
    <col min="4" max="4" width="27.7109375" style="49" customWidth="1"/>
    <col min="5" max="5" width="8.7109375" style="49" customWidth="1"/>
    <col min="6" max="6" width="49.85546875" style="49" customWidth="1"/>
    <col min="7" max="7" width="3.85546875" style="49" customWidth="1"/>
    <col min="8" max="8" width="12.7109375" style="49" customWidth="1"/>
    <col min="9" max="9" width="2.85546875" style="49" customWidth="1"/>
    <col min="10" max="10" width="5.140625" style="49" customWidth="1"/>
    <col min="11" max="11" width="6.28515625" style="49" customWidth="1"/>
    <col min="12" max="12" width="1.5703125" style="49" customWidth="1"/>
    <col min="13" max="13" width="10.42578125" style="49" customWidth="1"/>
    <col min="14" max="15" width="1.5703125" style="49" customWidth="1"/>
    <col min="16" max="16" width="5.7109375" style="49" customWidth="1"/>
    <col min="17" max="17" width="6.85546875" style="49" customWidth="1"/>
    <col min="18" max="18" width="2.85546875" style="49" customWidth="1"/>
    <col min="19" max="19" width="1.7109375" style="49" customWidth="1"/>
    <col min="20" max="20" width="13.42578125" style="49" customWidth="1"/>
    <col min="21" max="21" width="3.140625" style="49" customWidth="1"/>
    <col min="22" max="22" width="18.7109375" style="49" customWidth="1"/>
    <col min="23" max="23" width="2.140625" style="49" customWidth="1"/>
    <col min="24" max="24" width="15.5703125" style="49" customWidth="1"/>
    <col min="25" max="25" width="9.42578125" style="49" customWidth="1"/>
    <col min="26" max="26" width="9.7109375" style="49" customWidth="1"/>
    <col min="27" max="27" width="3.140625" style="49" customWidth="1"/>
    <col min="28" max="29" width="4.28515625" style="49" customWidth="1"/>
    <col min="30" max="30" width="3.5703125" style="49" customWidth="1"/>
    <col min="31" max="31" width="1.7109375" style="49" customWidth="1"/>
    <col min="32" max="32" width="9.140625" style="49"/>
    <col min="33" max="33" width="5.140625" style="49" customWidth="1"/>
    <col min="34" max="34" width="13.5703125" style="49" customWidth="1"/>
    <col min="35" max="35" width="2.140625" style="49" customWidth="1"/>
    <col min="36" max="36" width="9.42578125" style="49" bestFit="1" customWidth="1"/>
    <col min="37" max="16384" width="9.140625" style="49"/>
  </cols>
  <sheetData>
    <row r="1" spans="2:11" ht="16.5" customHeight="1"/>
    <row r="2" spans="2:11" ht="25.5" customHeight="1">
      <c r="D2" s="51" t="s">
        <v>51</v>
      </c>
      <c r="E2" s="51"/>
      <c r="G2" s="52" t="s">
        <v>52</v>
      </c>
      <c r="K2" s="51"/>
    </row>
    <row r="3" spans="2:11">
      <c r="E3" s="53" t="s">
        <v>2</v>
      </c>
      <c r="G3" s="54" t="s">
        <v>53</v>
      </c>
    </row>
    <row r="4" spans="2:11">
      <c r="D4" s="52"/>
    </row>
    <row r="6" spans="2:11" ht="15.75">
      <c r="C6" s="55" t="s">
        <v>3</v>
      </c>
    </row>
    <row r="7" spans="2:11">
      <c r="C7" s="56" t="s">
        <v>4</v>
      </c>
    </row>
    <row r="10" spans="2:11">
      <c r="B10" s="88" t="s">
        <v>8</v>
      </c>
    </row>
    <row r="11" spans="2:11">
      <c r="D11" s="57"/>
      <c r="E11" s="57"/>
    </row>
    <row r="12" spans="2:11">
      <c r="C12" s="49" t="s">
        <v>13</v>
      </c>
      <c r="D12" s="86"/>
      <c r="E12" s="49" t="s">
        <v>14</v>
      </c>
      <c r="F12" s="89" t="s">
        <v>15</v>
      </c>
    </row>
    <row r="13" spans="2:11">
      <c r="C13" s="49" t="s">
        <v>16</v>
      </c>
      <c r="D13" s="86"/>
      <c r="E13" s="49" t="s">
        <v>17</v>
      </c>
      <c r="F13" s="89" t="s">
        <v>18</v>
      </c>
    </row>
    <row r="14" spans="2:11">
      <c r="C14" s="49" t="s">
        <v>19</v>
      </c>
      <c r="D14" s="86"/>
      <c r="E14" s="49" t="s">
        <v>17</v>
      </c>
      <c r="F14" s="89" t="s">
        <v>20</v>
      </c>
    </row>
    <row r="15" spans="2:11">
      <c r="C15" s="49" t="s">
        <v>21</v>
      </c>
      <c r="D15" s="86"/>
      <c r="E15" s="49" t="s">
        <v>17</v>
      </c>
      <c r="F15" s="89" t="s">
        <v>54</v>
      </c>
    </row>
    <row r="16" spans="2:11">
      <c r="F16" s="88"/>
    </row>
    <row r="17" spans="2:27">
      <c r="F17" s="88"/>
    </row>
    <row r="18" spans="2:27" ht="15">
      <c r="B18" s="88" t="s">
        <v>23</v>
      </c>
      <c r="F18" s="88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</row>
    <row r="19" spans="2:27">
      <c r="C19" s="49" t="s">
        <v>24</v>
      </c>
      <c r="D19" s="59">
        <f>T19</f>
        <v>0</v>
      </c>
      <c r="E19" s="49" t="s">
        <v>14</v>
      </c>
      <c r="F19" s="89" t="s">
        <v>25</v>
      </c>
      <c r="H19" s="93" t="s">
        <v>55</v>
      </c>
      <c r="I19" s="60"/>
      <c r="R19" s="60"/>
      <c r="T19" s="94">
        <f>$T$27*(1+($M$24/100)+(P20/100))</f>
        <v>0</v>
      </c>
      <c r="U19" s="61"/>
      <c r="V19" s="61"/>
      <c r="W19" s="61"/>
      <c r="X19" s="61"/>
      <c r="Y19" s="61"/>
      <c r="Z19" s="61"/>
    </row>
    <row r="20" spans="2:27" ht="15">
      <c r="C20" s="49" t="s">
        <v>26</v>
      </c>
      <c r="D20" s="59">
        <f>T21</f>
        <v>0</v>
      </c>
      <c r="E20" s="49" t="s">
        <v>14</v>
      </c>
      <c r="F20" s="89" t="s">
        <v>27</v>
      </c>
      <c r="H20" s="93"/>
      <c r="J20" s="62"/>
      <c r="K20" s="63"/>
      <c r="L20" s="63"/>
      <c r="M20" s="96" t="s">
        <v>56</v>
      </c>
      <c r="N20" s="63"/>
      <c r="O20" s="63"/>
      <c r="P20" s="98">
        <f>D15</f>
        <v>0</v>
      </c>
      <c r="Q20" s="99"/>
      <c r="R20" s="64"/>
      <c r="S20" s="64"/>
      <c r="T20" s="102"/>
      <c r="U20" s="64"/>
      <c r="V20" s="93" t="s">
        <v>57</v>
      </c>
      <c r="X20" s="91">
        <f>T19-$X$27</f>
        <v>0</v>
      </c>
      <c r="Y20" s="65"/>
      <c r="Z20" s="65"/>
      <c r="AA20" s="65"/>
    </row>
    <row r="21" spans="2:27" ht="15">
      <c r="C21" s="49" t="s">
        <v>28</v>
      </c>
      <c r="D21" s="59">
        <f>T23</f>
        <v>0</v>
      </c>
      <c r="E21" s="49" t="s">
        <v>14</v>
      </c>
      <c r="F21" s="89" t="s">
        <v>29</v>
      </c>
      <c r="H21" s="93" t="s">
        <v>58</v>
      </c>
      <c r="I21" s="66"/>
      <c r="J21" s="67"/>
      <c r="K21" s="68"/>
      <c r="L21" s="68"/>
      <c r="M21" s="97"/>
      <c r="N21" s="68"/>
      <c r="O21" s="68"/>
      <c r="P21" s="100"/>
      <c r="Q21" s="101"/>
      <c r="R21" s="69"/>
      <c r="S21" s="70"/>
      <c r="T21" s="94">
        <f>T27*(1+(M24/100))</f>
        <v>0</v>
      </c>
      <c r="V21" s="93"/>
      <c r="W21" s="70"/>
      <c r="X21" s="91"/>
      <c r="Y21" s="65"/>
      <c r="Z21" s="65"/>
      <c r="AA21" s="65"/>
    </row>
    <row r="22" spans="2:27" ht="15">
      <c r="F22" s="89"/>
      <c r="H22" s="93"/>
      <c r="I22" s="70"/>
      <c r="J22" s="71"/>
      <c r="K22" s="72"/>
      <c r="L22" s="72"/>
      <c r="M22" s="96" t="s">
        <v>59</v>
      </c>
      <c r="N22" s="72"/>
      <c r="O22" s="72"/>
      <c r="P22" s="98">
        <f>-D15</f>
        <v>0</v>
      </c>
      <c r="Q22" s="99"/>
      <c r="R22" s="64"/>
      <c r="S22" s="73"/>
      <c r="T22" s="102"/>
      <c r="U22" s="64"/>
      <c r="V22" s="93" t="s">
        <v>60</v>
      </c>
      <c r="W22" s="70"/>
      <c r="X22" s="91">
        <f>T21-$X$27</f>
        <v>0</v>
      </c>
      <c r="Y22" s="65"/>
      <c r="Z22" s="65"/>
      <c r="AA22" s="65"/>
    </row>
    <row r="23" spans="2:27" ht="15">
      <c r="C23" s="49" t="s">
        <v>30</v>
      </c>
      <c r="D23" s="59">
        <f>T31</f>
        <v>0</v>
      </c>
      <c r="E23" s="49" t="s">
        <v>14</v>
      </c>
      <c r="F23" s="89" t="s">
        <v>31</v>
      </c>
      <c r="H23" s="93" t="s">
        <v>61</v>
      </c>
      <c r="I23" s="74"/>
      <c r="J23" s="67"/>
      <c r="K23" s="68"/>
      <c r="L23" s="68"/>
      <c r="M23" s="97"/>
      <c r="N23" s="68"/>
      <c r="O23" s="68"/>
      <c r="P23" s="100"/>
      <c r="Q23" s="101"/>
      <c r="R23" s="69"/>
      <c r="T23" s="94">
        <f>$T$27*(1+($M$24/100)+(P22/100))</f>
        <v>0</v>
      </c>
      <c r="V23" s="93"/>
      <c r="X23" s="91"/>
      <c r="Y23" s="65"/>
      <c r="Z23" s="95" t="e">
        <f>((T19-T27)/T27)*100</f>
        <v>#DIV/0!</v>
      </c>
      <c r="AA23" s="75"/>
    </row>
    <row r="24" spans="2:27" ht="15">
      <c r="C24" s="49" t="s">
        <v>32</v>
      </c>
      <c r="D24" s="59">
        <f>T33</f>
        <v>0</v>
      </c>
      <c r="E24" s="49" t="s">
        <v>14</v>
      </c>
      <c r="F24" s="89" t="s">
        <v>33</v>
      </c>
      <c r="H24" s="93"/>
      <c r="K24" s="108" t="s">
        <v>62</v>
      </c>
      <c r="M24" s="110">
        <f>D13</f>
        <v>0</v>
      </c>
      <c r="P24" s="64"/>
      <c r="Q24" s="64"/>
      <c r="R24" s="64"/>
      <c r="S24" s="64"/>
      <c r="T24" s="102"/>
      <c r="U24" s="64"/>
      <c r="V24" s="93" t="s">
        <v>63</v>
      </c>
      <c r="X24" s="91">
        <f>T23-$X$27</f>
        <v>0</v>
      </c>
      <c r="Y24" s="65"/>
      <c r="Z24" s="95"/>
      <c r="AA24" s="75"/>
    </row>
    <row r="25" spans="2:27" ht="15">
      <c r="C25" s="49" t="s">
        <v>34</v>
      </c>
      <c r="D25" s="59">
        <f>T35</f>
        <v>0</v>
      </c>
      <c r="E25" s="49" t="s">
        <v>14</v>
      </c>
      <c r="F25" s="89" t="s">
        <v>35</v>
      </c>
      <c r="H25" s="76"/>
      <c r="K25" s="109"/>
      <c r="M25" s="111"/>
      <c r="V25" s="93"/>
      <c r="X25" s="91"/>
      <c r="Y25" s="65"/>
      <c r="Z25" s="65"/>
      <c r="AA25" s="65"/>
    </row>
    <row r="26" spans="2:27">
      <c r="F26" s="89"/>
      <c r="H26" s="76"/>
      <c r="K26" s="77"/>
      <c r="V26" s="78"/>
      <c r="X26" s="87"/>
      <c r="Y26" s="79"/>
      <c r="Z26" s="79"/>
      <c r="AA26" s="79"/>
    </row>
    <row r="27" spans="2:27" ht="15.75" thickBot="1">
      <c r="C27" s="49" t="s">
        <v>36</v>
      </c>
      <c r="D27" s="59">
        <f>X27</f>
        <v>0</v>
      </c>
      <c r="E27" s="49" t="s">
        <v>14</v>
      </c>
      <c r="F27" s="89" t="s">
        <v>64</v>
      </c>
      <c r="H27" s="93" t="s">
        <v>65</v>
      </c>
      <c r="I27" s="60"/>
      <c r="J27" s="80"/>
      <c r="K27" s="81"/>
      <c r="L27" s="80"/>
      <c r="M27" s="80"/>
      <c r="N27" s="80"/>
      <c r="O27" s="80"/>
      <c r="P27" s="80"/>
      <c r="Q27" s="80"/>
      <c r="R27" s="60"/>
      <c r="T27" s="112">
        <f>D12</f>
        <v>0</v>
      </c>
      <c r="V27" s="93" t="s">
        <v>66</v>
      </c>
      <c r="X27" s="113">
        <f>T27*D14/100</f>
        <v>0</v>
      </c>
      <c r="Y27" s="82"/>
      <c r="Z27" s="82"/>
      <c r="AA27" s="83"/>
    </row>
    <row r="28" spans="2:27" ht="15.75" thickTop="1">
      <c r="F28" s="89"/>
      <c r="H28" s="93"/>
      <c r="K28" s="77"/>
      <c r="T28" s="112"/>
      <c r="V28" s="93"/>
      <c r="X28" s="113"/>
      <c r="Y28" s="83"/>
      <c r="Z28" s="83"/>
      <c r="AA28" s="83"/>
    </row>
    <row r="29" spans="2:27">
      <c r="C29" s="49" t="s">
        <v>38</v>
      </c>
      <c r="D29" s="59">
        <f>X20</f>
        <v>0</v>
      </c>
      <c r="E29" s="49" t="s">
        <v>14</v>
      </c>
      <c r="F29" s="89" t="s">
        <v>39</v>
      </c>
      <c r="H29" s="76"/>
      <c r="K29" s="77"/>
      <c r="V29" s="78"/>
      <c r="X29" s="87"/>
      <c r="Y29" s="79"/>
      <c r="Z29" s="79"/>
      <c r="AA29" s="79"/>
    </row>
    <row r="30" spans="2:27" ht="15">
      <c r="C30" s="49" t="s">
        <v>40</v>
      </c>
      <c r="D30" s="59">
        <f>X22</f>
        <v>0</v>
      </c>
      <c r="E30" s="49" t="s">
        <v>14</v>
      </c>
      <c r="F30" s="89" t="s">
        <v>41</v>
      </c>
      <c r="H30" s="76"/>
      <c r="K30" s="104" t="s">
        <v>67</v>
      </c>
      <c r="M30" s="106">
        <f>-D13</f>
        <v>0</v>
      </c>
      <c r="P30" s="64"/>
      <c r="Q30" s="64"/>
      <c r="R30" s="64"/>
      <c r="S30" s="64"/>
      <c r="T30" s="64"/>
      <c r="U30" s="64"/>
      <c r="V30" s="93" t="s">
        <v>68</v>
      </c>
      <c r="X30" s="91">
        <f>T31+$X$27</f>
        <v>0</v>
      </c>
      <c r="Y30" s="65"/>
      <c r="Z30" s="65"/>
      <c r="AA30" s="65"/>
    </row>
    <row r="31" spans="2:27" ht="15">
      <c r="C31" s="49" t="s">
        <v>42</v>
      </c>
      <c r="D31" s="59">
        <f>X24</f>
        <v>0</v>
      </c>
      <c r="E31" s="49" t="s">
        <v>14</v>
      </c>
      <c r="F31" s="89" t="s">
        <v>43</v>
      </c>
      <c r="H31" s="93" t="s">
        <v>69</v>
      </c>
      <c r="I31" s="60"/>
      <c r="K31" s="105"/>
      <c r="M31" s="107"/>
      <c r="R31" s="60"/>
      <c r="T31" s="94">
        <f>$T$27*(1+($M$30/100)+(P32/100))</f>
        <v>0</v>
      </c>
      <c r="V31" s="93"/>
      <c r="X31" s="91"/>
      <c r="Y31" s="65"/>
      <c r="Z31" s="95" t="e">
        <f>((T35-T27)/T27)*100</f>
        <v>#DIV/0!</v>
      </c>
      <c r="AA31" s="75"/>
    </row>
    <row r="32" spans="2:27" ht="15">
      <c r="F32" s="89"/>
      <c r="H32" s="93"/>
      <c r="J32" s="62"/>
      <c r="K32" s="63"/>
      <c r="L32" s="63"/>
      <c r="M32" s="96" t="s">
        <v>56</v>
      </c>
      <c r="N32" s="63"/>
      <c r="O32" s="63"/>
      <c r="P32" s="98">
        <f>D15</f>
        <v>0</v>
      </c>
      <c r="Q32" s="99"/>
      <c r="R32" s="64"/>
      <c r="S32" s="64"/>
      <c r="T32" s="102"/>
      <c r="U32" s="64"/>
      <c r="V32" s="93" t="s">
        <v>70</v>
      </c>
      <c r="X32" s="91">
        <f>T33+$X$27</f>
        <v>0</v>
      </c>
      <c r="Y32" s="65"/>
      <c r="Z32" s="95"/>
      <c r="AA32" s="75"/>
    </row>
    <row r="33" spans="3:27" ht="15">
      <c r="C33" s="49" t="s">
        <v>44</v>
      </c>
      <c r="D33" s="59">
        <f>X30</f>
        <v>0</v>
      </c>
      <c r="E33" s="49" t="s">
        <v>14</v>
      </c>
      <c r="F33" s="89" t="s">
        <v>45</v>
      </c>
      <c r="H33" s="93" t="s">
        <v>71</v>
      </c>
      <c r="I33" s="60"/>
      <c r="J33" s="67"/>
      <c r="K33" s="68"/>
      <c r="L33" s="68"/>
      <c r="M33" s="97"/>
      <c r="N33" s="68"/>
      <c r="O33" s="68"/>
      <c r="P33" s="100"/>
      <c r="Q33" s="101"/>
      <c r="R33" s="69"/>
      <c r="T33" s="94">
        <f>T27*(1+(M30/100))</f>
        <v>0</v>
      </c>
      <c r="V33" s="93"/>
      <c r="X33" s="91"/>
      <c r="Y33" s="65"/>
      <c r="Z33" s="65"/>
      <c r="AA33" s="65"/>
    </row>
    <row r="34" spans="3:27" ht="15">
      <c r="C34" s="49" t="s">
        <v>46</v>
      </c>
      <c r="D34" s="59">
        <f>X32</f>
        <v>0</v>
      </c>
      <c r="E34" s="49" t="s">
        <v>14</v>
      </c>
      <c r="F34" s="89" t="s">
        <v>47</v>
      </c>
      <c r="H34" s="93"/>
      <c r="J34" s="71"/>
      <c r="K34" s="72"/>
      <c r="L34" s="72"/>
      <c r="M34" s="96" t="s">
        <v>59</v>
      </c>
      <c r="N34" s="72"/>
      <c r="O34" s="72"/>
      <c r="P34" s="98">
        <f>-D15</f>
        <v>0</v>
      </c>
      <c r="Q34" s="99"/>
      <c r="R34" s="64"/>
      <c r="S34" s="64"/>
      <c r="T34" s="102"/>
      <c r="U34" s="64"/>
      <c r="V34" s="93" t="s">
        <v>72</v>
      </c>
      <c r="X34" s="91">
        <f>T35+$X$27</f>
        <v>0</v>
      </c>
      <c r="Y34" s="65"/>
      <c r="Z34" s="65"/>
      <c r="AA34" s="65"/>
    </row>
    <row r="35" spans="3:27" ht="15">
      <c r="C35" s="49" t="s">
        <v>48</v>
      </c>
      <c r="D35" s="59">
        <f>X34</f>
        <v>0</v>
      </c>
      <c r="E35" s="49" t="s">
        <v>14</v>
      </c>
      <c r="F35" s="89" t="s">
        <v>49</v>
      </c>
      <c r="H35" s="93" t="s">
        <v>73</v>
      </c>
      <c r="I35" s="60"/>
      <c r="J35" s="67"/>
      <c r="K35" s="68"/>
      <c r="L35" s="68"/>
      <c r="M35" s="97"/>
      <c r="N35" s="68"/>
      <c r="O35" s="68"/>
      <c r="P35" s="100"/>
      <c r="Q35" s="101"/>
      <c r="R35" s="69"/>
      <c r="T35" s="94">
        <f>$T$27*(1+($M$30/100)+(P34/100))</f>
        <v>0</v>
      </c>
      <c r="U35" s="61"/>
      <c r="V35" s="103"/>
      <c r="W35" s="61"/>
      <c r="X35" s="92"/>
      <c r="Y35" s="84"/>
      <c r="Z35" s="84"/>
      <c r="AA35" s="65"/>
    </row>
    <row r="36" spans="3:27">
      <c r="F36" s="88"/>
      <c r="H36" s="93"/>
      <c r="T36" s="94"/>
    </row>
    <row r="37" spans="3:27">
      <c r="C37" s="49" t="s">
        <v>50</v>
      </c>
      <c r="D37" s="59" t="e">
        <f>Z23</f>
        <v>#DIV/0!</v>
      </c>
      <c r="E37" s="49" t="s">
        <v>17</v>
      </c>
      <c r="F37" s="89" t="s">
        <v>74</v>
      </c>
      <c r="H37" s="52"/>
    </row>
  </sheetData>
  <sheetProtection algorithmName="SHA-512" hashValue="n5pzs1WsuktjFfTLE78BsKHdjf7Lkn2CezLKEhuEdvo2Eyefktx4ZMUbkVXcQMdogk1GfZYuziLQ5KwDk2l5rQ==" saltValue="2tTduZdmecBXmQtBAdXSAQ==" spinCount="100000" sheet="1" objects="1" scenarios="1" selectLockedCells="1"/>
  <mergeCells count="43">
    <mergeCell ref="H18:AA18"/>
    <mergeCell ref="H19:H20"/>
    <mergeCell ref="T19:T20"/>
    <mergeCell ref="M20:M21"/>
    <mergeCell ref="P20:Q21"/>
    <mergeCell ref="V20:V21"/>
    <mergeCell ref="X20:X21"/>
    <mergeCell ref="H21:H22"/>
    <mergeCell ref="T21:T22"/>
    <mergeCell ref="M22:M23"/>
    <mergeCell ref="Z23:Z24"/>
    <mergeCell ref="K24:K25"/>
    <mergeCell ref="M24:M25"/>
    <mergeCell ref="V24:V25"/>
    <mergeCell ref="X24:X25"/>
    <mergeCell ref="P22:Q23"/>
    <mergeCell ref="X30:X31"/>
    <mergeCell ref="H31:H32"/>
    <mergeCell ref="T31:T32"/>
    <mergeCell ref="V22:V23"/>
    <mergeCell ref="X22:X23"/>
    <mergeCell ref="H23:H24"/>
    <mergeCell ref="T23:T24"/>
    <mergeCell ref="H27:H28"/>
    <mergeCell ref="T27:T28"/>
    <mergeCell ref="V27:V28"/>
    <mergeCell ref="X27:X28"/>
    <mergeCell ref="X34:X35"/>
    <mergeCell ref="H35:H36"/>
    <mergeCell ref="T35:T36"/>
    <mergeCell ref="Z31:Z32"/>
    <mergeCell ref="M32:M33"/>
    <mergeCell ref="P32:Q33"/>
    <mergeCell ref="V32:V33"/>
    <mergeCell ref="X32:X33"/>
    <mergeCell ref="H33:H34"/>
    <mergeCell ref="T33:T34"/>
    <mergeCell ref="M34:M35"/>
    <mergeCell ref="P34:Q35"/>
    <mergeCell ref="V34:V35"/>
    <mergeCell ref="K30:K31"/>
    <mergeCell ref="M30:M31"/>
    <mergeCell ref="V30:V31"/>
  </mergeCells>
  <conditionalFormatting sqref="G14:G40 F11:F37">
    <cfRule type="expression" dxfId="5" priority="1">
      <formula>IF(#REF!="Single-Input",TRUE, FALSE)</formula>
    </cfRule>
  </conditionalFormatting>
  <dataValidations count="1">
    <dataValidation allowBlank="1" showInputMessage="1" showErrorMessage="1" error="Invalid hysteresis value." sqref="D14" xr:uid="{EE32C2AD-3621-4955-BB51-770B75B8CF8B}"/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AC9EE-77E6-4FAA-8094-7BB32219D535}">
  <sheetPr>
    <tabColor theme="9" tint="0.39997558519241921"/>
  </sheetPr>
  <dimension ref="B1:AA37"/>
  <sheetViews>
    <sheetView zoomScaleNormal="100" workbookViewId="0">
      <pane ySplit="3" topLeftCell="A4" activePane="bottomLeft" state="frozen"/>
      <selection activeCell="D12" sqref="D12"/>
      <selection pane="bottomLeft" activeCell="D12" sqref="D12"/>
    </sheetView>
  </sheetViews>
  <sheetFormatPr defaultRowHeight="14.25"/>
  <cols>
    <col min="1" max="1" width="7.42578125" style="49" customWidth="1"/>
    <col min="2" max="2" width="14.85546875" style="49" customWidth="1"/>
    <col min="3" max="3" width="24.7109375" style="49" customWidth="1"/>
    <col min="4" max="4" width="27.7109375" style="49" customWidth="1"/>
    <col min="5" max="5" width="8.7109375" style="49" customWidth="1"/>
    <col min="6" max="6" width="49.85546875" style="49" customWidth="1"/>
    <col min="7" max="7" width="3.85546875" style="49" customWidth="1"/>
    <col min="8" max="8" width="12.7109375" style="49" customWidth="1"/>
    <col min="9" max="9" width="2.85546875" style="49" customWidth="1"/>
    <col min="10" max="10" width="5.140625" style="49" customWidth="1"/>
    <col min="11" max="11" width="6.28515625" style="49" customWidth="1"/>
    <col min="12" max="12" width="1.5703125" style="49" customWidth="1"/>
    <col min="13" max="13" width="10.42578125" style="49" customWidth="1"/>
    <col min="14" max="15" width="1.5703125" style="49" customWidth="1"/>
    <col min="16" max="16" width="5.7109375" style="49" customWidth="1"/>
    <col min="17" max="17" width="6.85546875" style="49" customWidth="1"/>
    <col min="18" max="18" width="2.85546875" style="49" customWidth="1"/>
    <col min="19" max="19" width="1.7109375" style="49" customWidth="1"/>
    <col min="20" max="20" width="13.42578125" style="49" customWidth="1"/>
    <col min="21" max="21" width="3.140625" style="49" customWidth="1"/>
    <col min="22" max="22" width="18.7109375" style="49" customWidth="1"/>
    <col min="23" max="23" width="2.140625" style="49" customWidth="1"/>
    <col min="24" max="24" width="15.5703125" style="49" customWidth="1"/>
    <col min="25" max="25" width="9.42578125" style="49" customWidth="1"/>
    <col min="26" max="26" width="9.7109375" style="49" customWidth="1"/>
    <col min="27" max="27" width="3.140625" style="49" customWidth="1"/>
    <col min="28" max="29" width="4.28515625" style="49" customWidth="1"/>
    <col min="30" max="30" width="3.5703125" style="49" customWidth="1"/>
    <col min="31" max="31" width="1.7109375" style="49" customWidth="1"/>
    <col min="32" max="32" width="9.140625" style="49"/>
    <col min="33" max="33" width="5.140625" style="49" customWidth="1"/>
    <col min="34" max="34" width="13.5703125" style="49" customWidth="1"/>
    <col min="35" max="35" width="2.140625" style="49" customWidth="1"/>
    <col min="36" max="36" width="9.42578125" style="49" bestFit="1" customWidth="1"/>
    <col min="37" max="16384" width="9.140625" style="49"/>
  </cols>
  <sheetData>
    <row r="1" spans="2:11" ht="16.5" customHeight="1"/>
    <row r="2" spans="2:11" ht="25.5" customHeight="1">
      <c r="D2" s="51" t="s">
        <v>51</v>
      </c>
      <c r="E2" s="51"/>
      <c r="G2" s="52" t="s">
        <v>52</v>
      </c>
      <c r="K2" s="51"/>
    </row>
    <row r="3" spans="2:11">
      <c r="E3" s="53" t="s">
        <v>2</v>
      </c>
      <c r="G3" s="54" t="s">
        <v>53</v>
      </c>
    </row>
    <row r="4" spans="2:11">
      <c r="D4" s="52"/>
    </row>
    <row r="6" spans="2:11" ht="15.75">
      <c r="C6" s="55" t="s">
        <v>3</v>
      </c>
    </row>
    <row r="7" spans="2:11">
      <c r="C7" s="56" t="s">
        <v>4</v>
      </c>
    </row>
    <row r="10" spans="2:11">
      <c r="B10" s="88" t="s">
        <v>8</v>
      </c>
    </row>
    <row r="11" spans="2:11">
      <c r="D11" s="57"/>
      <c r="E11" s="57"/>
    </row>
    <row r="12" spans="2:11">
      <c r="C12" s="49" t="s">
        <v>13</v>
      </c>
      <c r="D12" s="86"/>
      <c r="E12" s="49" t="s">
        <v>14</v>
      </c>
      <c r="F12" s="89" t="s">
        <v>15</v>
      </c>
    </row>
    <row r="13" spans="2:11">
      <c r="C13" s="49" t="s">
        <v>16</v>
      </c>
      <c r="D13" s="86"/>
      <c r="E13" s="49" t="s">
        <v>17</v>
      </c>
      <c r="F13" s="89" t="s">
        <v>18</v>
      </c>
    </row>
    <row r="14" spans="2:11">
      <c r="C14" s="49" t="s">
        <v>19</v>
      </c>
      <c r="D14" s="86"/>
      <c r="E14" s="49" t="s">
        <v>17</v>
      </c>
      <c r="F14" s="89" t="s">
        <v>20</v>
      </c>
    </row>
    <row r="15" spans="2:11">
      <c r="C15" s="49" t="s">
        <v>21</v>
      </c>
      <c r="D15" s="86"/>
      <c r="E15" s="49" t="s">
        <v>17</v>
      </c>
      <c r="F15" s="89" t="s">
        <v>54</v>
      </c>
    </row>
    <row r="16" spans="2:11">
      <c r="F16" s="88"/>
    </row>
    <row r="17" spans="2:27">
      <c r="F17" s="88"/>
    </row>
    <row r="18" spans="2:27" ht="15">
      <c r="B18" s="88" t="s">
        <v>23</v>
      </c>
      <c r="F18" s="88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</row>
    <row r="19" spans="2:27">
      <c r="C19" s="49" t="s">
        <v>24</v>
      </c>
      <c r="D19" s="59">
        <f>T19</f>
        <v>0</v>
      </c>
      <c r="E19" s="49" t="s">
        <v>14</v>
      </c>
      <c r="F19" s="89" t="s">
        <v>25</v>
      </c>
      <c r="H19" s="93" t="s">
        <v>55</v>
      </c>
      <c r="I19" s="60"/>
      <c r="R19" s="60"/>
      <c r="T19" s="94">
        <f>$T$27*(1+($M$24/100)+(P20/100))</f>
        <v>0</v>
      </c>
      <c r="U19" s="61"/>
      <c r="V19" s="61"/>
      <c r="W19" s="61"/>
      <c r="X19" s="61"/>
      <c r="Y19" s="61"/>
      <c r="Z19" s="61"/>
    </row>
    <row r="20" spans="2:27" ht="15">
      <c r="C20" s="49" t="s">
        <v>26</v>
      </c>
      <c r="D20" s="59">
        <f>T21</f>
        <v>0</v>
      </c>
      <c r="E20" s="49" t="s">
        <v>14</v>
      </c>
      <c r="F20" s="89" t="s">
        <v>27</v>
      </c>
      <c r="H20" s="93"/>
      <c r="J20" s="62"/>
      <c r="K20" s="63"/>
      <c r="L20" s="63"/>
      <c r="M20" s="96" t="s">
        <v>56</v>
      </c>
      <c r="N20" s="63"/>
      <c r="O20" s="63"/>
      <c r="P20" s="98">
        <f>D15</f>
        <v>0</v>
      </c>
      <c r="Q20" s="99"/>
      <c r="R20" s="64"/>
      <c r="S20" s="64"/>
      <c r="T20" s="102"/>
      <c r="U20" s="64"/>
      <c r="V20" s="93" t="s">
        <v>57</v>
      </c>
      <c r="X20" s="91">
        <f>T19-$X$27</f>
        <v>0</v>
      </c>
      <c r="Y20" s="65"/>
      <c r="Z20" s="65"/>
      <c r="AA20" s="65"/>
    </row>
    <row r="21" spans="2:27" ht="15">
      <c r="C21" s="49" t="s">
        <v>28</v>
      </c>
      <c r="D21" s="59">
        <f>T23</f>
        <v>0</v>
      </c>
      <c r="E21" s="49" t="s">
        <v>14</v>
      </c>
      <c r="F21" s="89" t="s">
        <v>29</v>
      </c>
      <c r="H21" s="93" t="s">
        <v>58</v>
      </c>
      <c r="I21" s="66"/>
      <c r="J21" s="67"/>
      <c r="K21" s="68"/>
      <c r="L21" s="68"/>
      <c r="M21" s="97"/>
      <c r="N21" s="68"/>
      <c r="O21" s="68"/>
      <c r="P21" s="100"/>
      <c r="Q21" s="101"/>
      <c r="R21" s="69"/>
      <c r="S21" s="70"/>
      <c r="T21" s="94">
        <f>T27*(1+(M24/100))</f>
        <v>0</v>
      </c>
      <c r="V21" s="93"/>
      <c r="W21" s="70"/>
      <c r="X21" s="91"/>
      <c r="Y21" s="65"/>
      <c r="Z21" s="65"/>
      <c r="AA21" s="65"/>
    </row>
    <row r="22" spans="2:27" ht="15">
      <c r="F22" s="89"/>
      <c r="H22" s="93"/>
      <c r="I22" s="70"/>
      <c r="J22" s="71"/>
      <c r="K22" s="72"/>
      <c r="L22" s="72"/>
      <c r="M22" s="96" t="s">
        <v>59</v>
      </c>
      <c r="N22" s="72"/>
      <c r="O22" s="72"/>
      <c r="P22" s="98">
        <f>-D15</f>
        <v>0</v>
      </c>
      <c r="Q22" s="99"/>
      <c r="R22" s="64"/>
      <c r="S22" s="73"/>
      <c r="T22" s="102"/>
      <c r="U22" s="64"/>
      <c r="V22" s="93" t="s">
        <v>60</v>
      </c>
      <c r="W22" s="70"/>
      <c r="X22" s="91">
        <f>T21-$X$27</f>
        <v>0</v>
      </c>
      <c r="Y22" s="65"/>
      <c r="Z22" s="65"/>
      <c r="AA22" s="65"/>
    </row>
    <row r="23" spans="2:27" ht="15">
      <c r="C23" s="49" t="s">
        <v>30</v>
      </c>
      <c r="D23" s="59">
        <f>T31</f>
        <v>0</v>
      </c>
      <c r="E23" s="49" t="s">
        <v>14</v>
      </c>
      <c r="F23" s="89" t="s">
        <v>31</v>
      </c>
      <c r="H23" s="93" t="s">
        <v>61</v>
      </c>
      <c r="I23" s="74"/>
      <c r="J23" s="67"/>
      <c r="K23" s="68"/>
      <c r="L23" s="68"/>
      <c r="M23" s="97"/>
      <c r="N23" s="68"/>
      <c r="O23" s="68"/>
      <c r="P23" s="100"/>
      <c r="Q23" s="101"/>
      <c r="R23" s="69"/>
      <c r="T23" s="94">
        <f>$T$27*(1+($M$24/100)+(P22/100))</f>
        <v>0</v>
      </c>
      <c r="V23" s="93"/>
      <c r="X23" s="91"/>
      <c r="Y23" s="65"/>
      <c r="Z23" s="95" t="e">
        <f>((T19-T27)/T27)*100</f>
        <v>#DIV/0!</v>
      </c>
      <c r="AA23" s="75"/>
    </row>
    <row r="24" spans="2:27" ht="15">
      <c r="C24" s="49" t="s">
        <v>32</v>
      </c>
      <c r="D24" s="59">
        <f>T33</f>
        <v>0</v>
      </c>
      <c r="E24" s="49" t="s">
        <v>14</v>
      </c>
      <c r="F24" s="89" t="s">
        <v>33</v>
      </c>
      <c r="H24" s="93"/>
      <c r="K24" s="108" t="s">
        <v>62</v>
      </c>
      <c r="M24" s="110">
        <f>D13</f>
        <v>0</v>
      </c>
      <c r="P24" s="64"/>
      <c r="Q24" s="64"/>
      <c r="R24" s="64"/>
      <c r="S24" s="64"/>
      <c r="T24" s="102"/>
      <c r="U24" s="64"/>
      <c r="V24" s="93" t="s">
        <v>63</v>
      </c>
      <c r="X24" s="91">
        <f>T23-$X$27</f>
        <v>0</v>
      </c>
      <c r="Y24" s="65"/>
      <c r="Z24" s="95"/>
      <c r="AA24" s="75"/>
    </row>
    <row r="25" spans="2:27" ht="15">
      <c r="C25" s="49" t="s">
        <v>34</v>
      </c>
      <c r="D25" s="59">
        <f>T35</f>
        <v>0</v>
      </c>
      <c r="E25" s="49" t="s">
        <v>14</v>
      </c>
      <c r="F25" s="89" t="s">
        <v>35</v>
      </c>
      <c r="H25" s="76"/>
      <c r="K25" s="109"/>
      <c r="M25" s="111"/>
      <c r="V25" s="93"/>
      <c r="X25" s="91"/>
      <c r="Y25" s="65"/>
      <c r="Z25" s="65"/>
      <c r="AA25" s="65"/>
    </row>
    <row r="26" spans="2:27">
      <c r="F26" s="89"/>
      <c r="H26" s="76"/>
      <c r="K26" s="77"/>
      <c r="V26" s="78"/>
      <c r="X26" s="87"/>
      <c r="Y26" s="79"/>
      <c r="Z26" s="79"/>
      <c r="AA26" s="79"/>
    </row>
    <row r="27" spans="2:27" ht="15.75" thickBot="1">
      <c r="C27" s="49" t="s">
        <v>36</v>
      </c>
      <c r="D27" s="59">
        <f>X27</f>
        <v>0</v>
      </c>
      <c r="E27" s="49" t="s">
        <v>14</v>
      </c>
      <c r="F27" s="89" t="s">
        <v>64</v>
      </c>
      <c r="H27" s="93" t="s">
        <v>65</v>
      </c>
      <c r="I27" s="60"/>
      <c r="J27" s="80"/>
      <c r="K27" s="81"/>
      <c r="L27" s="80"/>
      <c r="M27" s="80"/>
      <c r="N27" s="80"/>
      <c r="O27" s="80"/>
      <c r="P27" s="80"/>
      <c r="Q27" s="80"/>
      <c r="R27" s="60"/>
      <c r="T27" s="112">
        <f>D12</f>
        <v>0</v>
      </c>
      <c r="V27" s="93" t="s">
        <v>66</v>
      </c>
      <c r="X27" s="113">
        <f>T27*D14/100</f>
        <v>0</v>
      </c>
      <c r="Y27" s="82"/>
      <c r="Z27" s="82"/>
      <c r="AA27" s="83"/>
    </row>
    <row r="28" spans="2:27" ht="15.75" thickTop="1">
      <c r="F28" s="89"/>
      <c r="H28" s="93"/>
      <c r="K28" s="77"/>
      <c r="T28" s="112"/>
      <c r="V28" s="93"/>
      <c r="X28" s="113"/>
      <c r="Y28" s="83"/>
      <c r="Z28" s="83"/>
      <c r="AA28" s="83"/>
    </row>
    <row r="29" spans="2:27">
      <c r="C29" s="49" t="s">
        <v>38</v>
      </c>
      <c r="D29" s="59">
        <f>X20</f>
        <v>0</v>
      </c>
      <c r="E29" s="49" t="s">
        <v>14</v>
      </c>
      <c r="F29" s="89" t="s">
        <v>39</v>
      </c>
      <c r="H29" s="76"/>
      <c r="K29" s="77"/>
      <c r="V29" s="78"/>
      <c r="X29" s="87"/>
      <c r="Y29" s="79"/>
      <c r="Z29" s="79"/>
      <c r="AA29" s="79"/>
    </row>
    <row r="30" spans="2:27" ht="15">
      <c r="C30" s="49" t="s">
        <v>40</v>
      </c>
      <c r="D30" s="59">
        <f>X22</f>
        <v>0</v>
      </c>
      <c r="E30" s="49" t="s">
        <v>14</v>
      </c>
      <c r="F30" s="89" t="s">
        <v>41</v>
      </c>
      <c r="H30" s="76"/>
      <c r="K30" s="104" t="s">
        <v>67</v>
      </c>
      <c r="M30" s="106">
        <f>-D13</f>
        <v>0</v>
      </c>
      <c r="P30" s="64"/>
      <c r="Q30" s="64"/>
      <c r="R30" s="64"/>
      <c r="S30" s="64"/>
      <c r="T30" s="64"/>
      <c r="U30" s="64"/>
      <c r="V30" s="93" t="s">
        <v>68</v>
      </c>
      <c r="X30" s="91">
        <f>T31+$X$27</f>
        <v>0</v>
      </c>
      <c r="Y30" s="65"/>
      <c r="Z30" s="65"/>
      <c r="AA30" s="65"/>
    </row>
    <row r="31" spans="2:27" ht="15">
      <c r="C31" s="49" t="s">
        <v>42</v>
      </c>
      <c r="D31" s="59">
        <f>X24</f>
        <v>0</v>
      </c>
      <c r="E31" s="49" t="s">
        <v>14</v>
      </c>
      <c r="F31" s="89" t="s">
        <v>43</v>
      </c>
      <c r="H31" s="93" t="s">
        <v>69</v>
      </c>
      <c r="I31" s="60"/>
      <c r="K31" s="105"/>
      <c r="M31" s="107"/>
      <c r="R31" s="60"/>
      <c r="T31" s="94">
        <f>$T$27*(1+($M$30/100)+(P32/100))</f>
        <v>0</v>
      </c>
      <c r="V31" s="93"/>
      <c r="X31" s="91"/>
      <c r="Y31" s="65"/>
      <c r="Z31" s="95" t="e">
        <f>((T35-T27)/T27)*100</f>
        <v>#DIV/0!</v>
      </c>
      <c r="AA31" s="75"/>
    </row>
    <row r="32" spans="2:27" ht="15">
      <c r="F32" s="89"/>
      <c r="H32" s="93"/>
      <c r="J32" s="62"/>
      <c r="K32" s="63"/>
      <c r="L32" s="63"/>
      <c r="M32" s="96" t="s">
        <v>56</v>
      </c>
      <c r="N32" s="63"/>
      <c r="O32" s="63"/>
      <c r="P32" s="98">
        <f>D15</f>
        <v>0</v>
      </c>
      <c r="Q32" s="99"/>
      <c r="R32" s="64"/>
      <c r="S32" s="64"/>
      <c r="T32" s="102"/>
      <c r="U32" s="64"/>
      <c r="V32" s="93" t="s">
        <v>70</v>
      </c>
      <c r="X32" s="91">
        <f>T33+$X$27</f>
        <v>0</v>
      </c>
      <c r="Y32" s="65"/>
      <c r="Z32" s="95"/>
      <c r="AA32" s="75"/>
    </row>
    <row r="33" spans="3:27" ht="15">
      <c r="C33" s="49" t="s">
        <v>44</v>
      </c>
      <c r="D33" s="59">
        <f>X30</f>
        <v>0</v>
      </c>
      <c r="E33" s="49" t="s">
        <v>14</v>
      </c>
      <c r="F33" s="89" t="s">
        <v>45</v>
      </c>
      <c r="H33" s="93" t="s">
        <v>71</v>
      </c>
      <c r="I33" s="60"/>
      <c r="J33" s="67"/>
      <c r="K33" s="68"/>
      <c r="L33" s="68"/>
      <c r="M33" s="97"/>
      <c r="N33" s="68"/>
      <c r="O33" s="68"/>
      <c r="P33" s="100"/>
      <c r="Q33" s="101"/>
      <c r="R33" s="69"/>
      <c r="T33" s="94">
        <f>T27*(1+(M30/100))</f>
        <v>0</v>
      </c>
      <c r="V33" s="93"/>
      <c r="X33" s="91"/>
      <c r="Y33" s="65"/>
      <c r="Z33" s="65"/>
      <c r="AA33" s="65"/>
    </row>
    <row r="34" spans="3:27" ht="15">
      <c r="C34" s="49" t="s">
        <v>46</v>
      </c>
      <c r="D34" s="59">
        <f>X32</f>
        <v>0</v>
      </c>
      <c r="E34" s="49" t="s">
        <v>14</v>
      </c>
      <c r="F34" s="89" t="s">
        <v>47</v>
      </c>
      <c r="H34" s="93"/>
      <c r="J34" s="71"/>
      <c r="K34" s="72"/>
      <c r="L34" s="72"/>
      <c r="M34" s="96" t="s">
        <v>59</v>
      </c>
      <c r="N34" s="72"/>
      <c r="O34" s="72"/>
      <c r="P34" s="98">
        <f>-D15</f>
        <v>0</v>
      </c>
      <c r="Q34" s="99"/>
      <c r="R34" s="64"/>
      <c r="S34" s="64"/>
      <c r="T34" s="102"/>
      <c r="U34" s="64"/>
      <c r="V34" s="93" t="s">
        <v>72</v>
      </c>
      <c r="X34" s="91">
        <f>T35+$X$27</f>
        <v>0</v>
      </c>
      <c r="Y34" s="65"/>
      <c r="Z34" s="65"/>
      <c r="AA34" s="65"/>
    </row>
    <row r="35" spans="3:27" ht="15">
      <c r="C35" s="49" t="s">
        <v>48</v>
      </c>
      <c r="D35" s="59">
        <f>X34</f>
        <v>0</v>
      </c>
      <c r="E35" s="49" t="s">
        <v>14</v>
      </c>
      <c r="F35" s="89" t="s">
        <v>49</v>
      </c>
      <c r="H35" s="93" t="s">
        <v>73</v>
      </c>
      <c r="I35" s="60"/>
      <c r="J35" s="67"/>
      <c r="K35" s="68"/>
      <c r="L35" s="68"/>
      <c r="M35" s="97"/>
      <c r="N35" s="68"/>
      <c r="O35" s="68"/>
      <c r="P35" s="100"/>
      <c r="Q35" s="101"/>
      <c r="R35" s="69"/>
      <c r="T35" s="94">
        <f>$T$27*(1+($M$30/100)+(P34/100))</f>
        <v>0</v>
      </c>
      <c r="U35" s="61"/>
      <c r="V35" s="103"/>
      <c r="W35" s="61"/>
      <c r="X35" s="92"/>
      <c r="Y35" s="84"/>
      <c r="Z35" s="84"/>
      <c r="AA35" s="65"/>
    </row>
    <row r="36" spans="3:27">
      <c r="F36" s="88"/>
      <c r="H36" s="93"/>
      <c r="T36" s="94"/>
    </row>
    <row r="37" spans="3:27">
      <c r="C37" s="49" t="s">
        <v>50</v>
      </c>
      <c r="D37" s="59" t="e">
        <f>Z23</f>
        <v>#DIV/0!</v>
      </c>
      <c r="E37" s="49" t="s">
        <v>17</v>
      </c>
      <c r="F37" s="89" t="s">
        <v>74</v>
      </c>
      <c r="H37" s="52"/>
    </row>
  </sheetData>
  <sheetProtection algorithmName="SHA-512" hashValue="Aw65Q5cPPrJWVSzUcH8ko7pxmaPTtoWJouJjCsnNLk6kft0hg/VzjqGUYdBczujCaTwZHY6r+YZsLLjP7nIe7w==" saltValue="sTaWaXEdW+ImQpfj0HmLGw==" spinCount="100000" sheet="1" objects="1" scenarios="1" selectLockedCells="1"/>
  <mergeCells count="43">
    <mergeCell ref="H18:AA18"/>
    <mergeCell ref="H19:H20"/>
    <mergeCell ref="T19:T20"/>
    <mergeCell ref="M20:M21"/>
    <mergeCell ref="P20:Q21"/>
    <mergeCell ref="V20:V21"/>
    <mergeCell ref="X20:X21"/>
    <mergeCell ref="H21:H22"/>
    <mergeCell ref="T21:T22"/>
    <mergeCell ref="M22:M23"/>
    <mergeCell ref="Z23:Z24"/>
    <mergeCell ref="K24:K25"/>
    <mergeCell ref="M24:M25"/>
    <mergeCell ref="V24:V25"/>
    <mergeCell ref="X24:X25"/>
    <mergeCell ref="P22:Q23"/>
    <mergeCell ref="X30:X31"/>
    <mergeCell ref="H31:H32"/>
    <mergeCell ref="T31:T32"/>
    <mergeCell ref="V22:V23"/>
    <mergeCell ref="X22:X23"/>
    <mergeCell ref="H23:H24"/>
    <mergeCell ref="T23:T24"/>
    <mergeCell ref="H27:H28"/>
    <mergeCell ref="T27:T28"/>
    <mergeCell ref="V27:V28"/>
    <mergeCell ref="X27:X28"/>
    <mergeCell ref="X34:X35"/>
    <mergeCell ref="H35:H36"/>
    <mergeCell ref="T35:T36"/>
    <mergeCell ref="Z31:Z32"/>
    <mergeCell ref="M32:M33"/>
    <mergeCell ref="P32:Q33"/>
    <mergeCell ref="V32:V33"/>
    <mergeCell ref="X32:X33"/>
    <mergeCell ref="H33:H34"/>
    <mergeCell ref="T33:T34"/>
    <mergeCell ref="M34:M35"/>
    <mergeCell ref="P34:Q35"/>
    <mergeCell ref="V34:V35"/>
    <mergeCell ref="K30:K31"/>
    <mergeCell ref="M30:M31"/>
    <mergeCell ref="V30:V31"/>
  </mergeCells>
  <conditionalFormatting sqref="G14:G40 F11:F37">
    <cfRule type="expression" dxfId="4" priority="1">
      <formula>IF(#REF!="Single-Input",TRUE, FALSE)</formula>
    </cfRule>
  </conditionalFormatting>
  <dataValidations count="1">
    <dataValidation allowBlank="1" showInputMessage="1" showErrorMessage="1" error="Invalid hysteresis value." sqref="D14" xr:uid="{82F640D2-58A4-4CF3-9903-35F21ECDBEC1}"/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2461B-3555-4DDA-95AB-4471CE1B8B2F}">
  <sheetPr>
    <tabColor theme="9" tint="0.39997558519241921"/>
  </sheetPr>
  <dimension ref="B1:AA37"/>
  <sheetViews>
    <sheetView zoomScaleNormal="100" workbookViewId="0">
      <pane ySplit="3" topLeftCell="A4" activePane="bottomLeft" state="frozen"/>
      <selection activeCell="D12" sqref="D12"/>
      <selection pane="bottomLeft" activeCell="D13" sqref="D13"/>
    </sheetView>
  </sheetViews>
  <sheetFormatPr defaultRowHeight="14.25"/>
  <cols>
    <col min="1" max="1" width="7.42578125" style="49" customWidth="1"/>
    <col min="2" max="2" width="14.85546875" style="49" customWidth="1"/>
    <col min="3" max="3" width="24.7109375" style="49" customWidth="1"/>
    <col min="4" max="4" width="27.7109375" style="49" customWidth="1"/>
    <col min="5" max="5" width="8.7109375" style="49" customWidth="1"/>
    <col min="6" max="6" width="49.85546875" style="49" customWidth="1"/>
    <col min="7" max="7" width="3.85546875" style="49" customWidth="1"/>
    <col min="8" max="8" width="12.7109375" style="49" customWidth="1"/>
    <col min="9" max="9" width="2.85546875" style="49" customWidth="1"/>
    <col min="10" max="10" width="5.140625" style="49" customWidth="1"/>
    <col min="11" max="11" width="6.28515625" style="49" customWidth="1"/>
    <col min="12" max="12" width="1.5703125" style="49" customWidth="1"/>
    <col min="13" max="13" width="10.42578125" style="49" customWidth="1"/>
    <col min="14" max="15" width="1.5703125" style="49" customWidth="1"/>
    <col min="16" max="16" width="5.7109375" style="49" customWidth="1"/>
    <col min="17" max="17" width="6.85546875" style="49" customWidth="1"/>
    <col min="18" max="18" width="2.85546875" style="49" customWidth="1"/>
    <col min="19" max="19" width="1.7109375" style="49" customWidth="1"/>
    <col min="20" max="20" width="13.42578125" style="49" customWidth="1"/>
    <col min="21" max="21" width="3.140625" style="49" customWidth="1"/>
    <col min="22" max="22" width="18.7109375" style="49" customWidth="1"/>
    <col min="23" max="23" width="2.140625" style="49" customWidth="1"/>
    <col min="24" max="24" width="15.5703125" style="49" customWidth="1"/>
    <col min="25" max="25" width="9.42578125" style="49" customWidth="1"/>
    <col min="26" max="26" width="9.7109375" style="49" customWidth="1"/>
    <col min="27" max="27" width="3.140625" style="49" customWidth="1"/>
    <col min="28" max="29" width="4.28515625" style="49" customWidth="1"/>
    <col min="30" max="30" width="3.5703125" style="49" customWidth="1"/>
    <col min="31" max="31" width="1.7109375" style="49" customWidth="1"/>
    <col min="32" max="32" width="9.140625" style="49"/>
    <col min="33" max="33" width="5.140625" style="49" customWidth="1"/>
    <col min="34" max="34" width="13.5703125" style="49" customWidth="1"/>
    <col min="35" max="35" width="2.140625" style="49" customWidth="1"/>
    <col min="36" max="36" width="9.42578125" style="49" bestFit="1" customWidth="1"/>
    <col min="37" max="16384" width="9.140625" style="49"/>
  </cols>
  <sheetData>
    <row r="1" spans="2:11" ht="16.5" customHeight="1"/>
    <row r="2" spans="2:11" ht="25.5" customHeight="1">
      <c r="D2" s="51" t="s">
        <v>51</v>
      </c>
      <c r="E2" s="51"/>
      <c r="G2" s="52" t="s">
        <v>52</v>
      </c>
      <c r="K2" s="51"/>
    </row>
    <row r="3" spans="2:11">
      <c r="E3" s="53" t="s">
        <v>2</v>
      </c>
      <c r="G3" s="54" t="s">
        <v>53</v>
      </c>
    </row>
    <row r="4" spans="2:11">
      <c r="D4" s="52"/>
    </row>
    <row r="6" spans="2:11" ht="15.75">
      <c r="C6" s="55" t="s">
        <v>3</v>
      </c>
    </row>
    <row r="7" spans="2:11">
      <c r="C7" s="56" t="s">
        <v>4</v>
      </c>
    </row>
    <row r="10" spans="2:11">
      <c r="B10" s="88" t="s">
        <v>8</v>
      </c>
    </row>
    <row r="11" spans="2:11">
      <c r="D11" s="57"/>
      <c r="E11" s="57"/>
    </row>
    <row r="12" spans="2:11">
      <c r="C12" s="49" t="s">
        <v>13</v>
      </c>
      <c r="D12" s="86"/>
      <c r="E12" s="49" t="s">
        <v>14</v>
      </c>
      <c r="F12" s="89" t="s">
        <v>15</v>
      </c>
    </row>
    <row r="13" spans="2:11">
      <c r="C13" s="49" t="s">
        <v>16</v>
      </c>
      <c r="D13" s="86"/>
      <c r="E13" s="49" t="s">
        <v>17</v>
      </c>
      <c r="F13" s="89" t="s">
        <v>18</v>
      </c>
    </row>
    <row r="14" spans="2:11">
      <c r="C14" s="49" t="s">
        <v>19</v>
      </c>
      <c r="D14" s="86"/>
      <c r="E14" s="49" t="s">
        <v>17</v>
      </c>
      <c r="F14" s="89" t="s">
        <v>20</v>
      </c>
    </row>
    <row r="15" spans="2:11">
      <c r="C15" s="49" t="s">
        <v>21</v>
      </c>
      <c r="D15" s="86"/>
      <c r="E15" s="49" t="s">
        <v>17</v>
      </c>
      <c r="F15" s="89" t="s">
        <v>54</v>
      </c>
    </row>
    <row r="16" spans="2:11">
      <c r="F16" s="88"/>
    </row>
    <row r="17" spans="2:27">
      <c r="F17" s="88"/>
    </row>
    <row r="18" spans="2:27" ht="15">
      <c r="B18" s="88" t="s">
        <v>23</v>
      </c>
      <c r="F18" s="88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</row>
    <row r="19" spans="2:27">
      <c r="C19" s="49" t="s">
        <v>24</v>
      </c>
      <c r="D19" s="59">
        <f>T19</f>
        <v>0</v>
      </c>
      <c r="E19" s="49" t="s">
        <v>14</v>
      </c>
      <c r="F19" s="89" t="s">
        <v>25</v>
      </c>
      <c r="H19" s="93" t="s">
        <v>55</v>
      </c>
      <c r="I19" s="60"/>
      <c r="R19" s="60"/>
      <c r="T19" s="94">
        <f>$T$27*(1+($M$24/100)+(P20/100))</f>
        <v>0</v>
      </c>
      <c r="U19" s="61"/>
      <c r="V19" s="61"/>
      <c r="W19" s="61"/>
      <c r="X19" s="61"/>
      <c r="Y19" s="61"/>
      <c r="Z19" s="61"/>
    </row>
    <row r="20" spans="2:27" ht="15">
      <c r="C20" s="49" t="s">
        <v>26</v>
      </c>
      <c r="D20" s="59">
        <f>T21</f>
        <v>0</v>
      </c>
      <c r="E20" s="49" t="s">
        <v>14</v>
      </c>
      <c r="F20" s="89" t="s">
        <v>27</v>
      </c>
      <c r="H20" s="93"/>
      <c r="J20" s="62"/>
      <c r="K20" s="63"/>
      <c r="L20" s="63"/>
      <c r="M20" s="96" t="s">
        <v>56</v>
      </c>
      <c r="N20" s="63"/>
      <c r="O20" s="63"/>
      <c r="P20" s="98">
        <f>D15</f>
        <v>0</v>
      </c>
      <c r="Q20" s="99"/>
      <c r="R20" s="64"/>
      <c r="S20" s="64"/>
      <c r="T20" s="102"/>
      <c r="U20" s="64"/>
      <c r="V20" s="93" t="s">
        <v>57</v>
      </c>
      <c r="X20" s="91">
        <f>T19-$X$27</f>
        <v>0</v>
      </c>
      <c r="Y20" s="65"/>
      <c r="Z20" s="65"/>
      <c r="AA20" s="65"/>
    </row>
    <row r="21" spans="2:27" ht="15">
      <c r="C21" s="49" t="s">
        <v>28</v>
      </c>
      <c r="D21" s="59">
        <f>T23</f>
        <v>0</v>
      </c>
      <c r="E21" s="49" t="s">
        <v>14</v>
      </c>
      <c r="F21" s="89" t="s">
        <v>29</v>
      </c>
      <c r="H21" s="93" t="s">
        <v>58</v>
      </c>
      <c r="I21" s="66"/>
      <c r="J21" s="67"/>
      <c r="K21" s="68"/>
      <c r="L21" s="68"/>
      <c r="M21" s="97"/>
      <c r="N21" s="68"/>
      <c r="O21" s="68"/>
      <c r="P21" s="100"/>
      <c r="Q21" s="101"/>
      <c r="R21" s="69"/>
      <c r="S21" s="70"/>
      <c r="T21" s="94">
        <f>T27*(1+(M24/100))</f>
        <v>0</v>
      </c>
      <c r="V21" s="93"/>
      <c r="W21" s="70"/>
      <c r="X21" s="91"/>
      <c r="Y21" s="65"/>
      <c r="Z21" s="65"/>
      <c r="AA21" s="65"/>
    </row>
    <row r="22" spans="2:27" ht="15">
      <c r="F22" s="89"/>
      <c r="H22" s="93"/>
      <c r="I22" s="70"/>
      <c r="J22" s="71"/>
      <c r="K22" s="72"/>
      <c r="L22" s="72"/>
      <c r="M22" s="96" t="s">
        <v>59</v>
      </c>
      <c r="N22" s="72"/>
      <c r="O22" s="72"/>
      <c r="P22" s="98">
        <f>-D15</f>
        <v>0</v>
      </c>
      <c r="Q22" s="99"/>
      <c r="R22" s="64"/>
      <c r="S22" s="73"/>
      <c r="T22" s="102"/>
      <c r="U22" s="64"/>
      <c r="V22" s="93" t="s">
        <v>60</v>
      </c>
      <c r="W22" s="70"/>
      <c r="X22" s="91">
        <f>T21-$X$27</f>
        <v>0</v>
      </c>
      <c r="Y22" s="65"/>
      <c r="Z22" s="65"/>
      <c r="AA22" s="65"/>
    </row>
    <row r="23" spans="2:27" ht="15">
      <c r="C23" s="49" t="s">
        <v>30</v>
      </c>
      <c r="D23" s="59">
        <f>T31</f>
        <v>0</v>
      </c>
      <c r="E23" s="49" t="s">
        <v>14</v>
      </c>
      <c r="F23" s="89" t="s">
        <v>31</v>
      </c>
      <c r="H23" s="93" t="s">
        <v>61</v>
      </c>
      <c r="I23" s="74"/>
      <c r="J23" s="67"/>
      <c r="K23" s="68"/>
      <c r="L23" s="68"/>
      <c r="M23" s="97"/>
      <c r="N23" s="68"/>
      <c r="O23" s="68"/>
      <c r="P23" s="100"/>
      <c r="Q23" s="101"/>
      <c r="R23" s="69"/>
      <c r="T23" s="94">
        <f>$T$27*(1+($M$24/100)+(P22/100))</f>
        <v>0</v>
      </c>
      <c r="V23" s="93"/>
      <c r="X23" s="91"/>
      <c r="Y23" s="65"/>
      <c r="Z23" s="95" t="e">
        <f>((T19-T27)/T27)*100</f>
        <v>#DIV/0!</v>
      </c>
      <c r="AA23" s="75"/>
    </row>
    <row r="24" spans="2:27" ht="15">
      <c r="C24" s="49" t="s">
        <v>32</v>
      </c>
      <c r="D24" s="59">
        <f>T33</f>
        <v>0</v>
      </c>
      <c r="E24" s="49" t="s">
        <v>14</v>
      </c>
      <c r="F24" s="89" t="s">
        <v>33</v>
      </c>
      <c r="H24" s="93"/>
      <c r="K24" s="108" t="s">
        <v>62</v>
      </c>
      <c r="M24" s="110">
        <f>D13</f>
        <v>0</v>
      </c>
      <c r="P24" s="64"/>
      <c r="Q24" s="64"/>
      <c r="R24" s="64"/>
      <c r="S24" s="64"/>
      <c r="T24" s="102"/>
      <c r="U24" s="64"/>
      <c r="V24" s="93" t="s">
        <v>63</v>
      </c>
      <c r="X24" s="91">
        <f>T23-$X$27</f>
        <v>0</v>
      </c>
      <c r="Y24" s="65"/>
      <c r="Z24" s="95"/>
      <c r="AA24" s="75"/>
    </row>
    <row r="25" spans="2:27" ht="15">
      <c r="C25" s="49" t="s">
        <v>34</v>
      </c>
      <c r="D25" s="59">
        <f>T35</f>
        <v>0</v>
      </c>
      <c r="E25" s="49" t="s">
        <v>14</v>
      </c>
      <c r="F25" s="89" t="s">
        <v>35</v>
      </c>
      <c r="H25" s="76"/>
      <c r="K25" s="109"/>
      <c r="M25" s="111"/>
      <c r="V25" s="93"/>
      <c r="X25" s="91"/>
      <c r="Y25" s="65"/>
      <c r="Z25" s="65"/>
      <c r="AA25" s="65"/>
    </row>
    <row r="26" spans="2:27">
      <c r="F26" s="89"/>
      <c r="H26" s="76"/>
      <c r="K26" s="77"/>
      <c r="V26" s="78"/>
      <c r="X26" s="87"/>
      <c r="Y26" s="79"/>
      <c r="Z26" s="79"/>
      <c r="AA26" s="79"/>
    </row>
    <row r="27" spans="2:27" ht="15.75" thickBot="1">
      <c r="C27" s="49" t="s">
        <v>36</v>
      </c>
      <c r="D27" s="59">
        <f>X27</f>
        <v>0</v>
      </c>
      <c r="E27" s="49" t="s">
        <v>14</v>
      </c>
      <c r="F27" s="89" t="s">
        <v>64</v>
      </c>
      <c r="H27" s="93" t="s">
        <v>65</v>
      </c>
      <c r="I27" s="60"/>
      <c r="J27" s="80"/>
      <c r="K27" s="81"/>
      <c r="L27" s="80"/>
      <c r="M27" s="80"/>
      <c r="N27" s="80"/>
      <c r="O27" s="80"/>
      <c r="P27" s="80"/>
      <c r="Q27" s="80"/>
      <c r="R27" s="60"/>
      <c r="T27" s="112">
        <f>D12</f>
        <v>0</v>
      </c>
      <c r="V27" s="93" t="s">
        <v>66</v>
      </c>
      <c r="X27" s="113">
        <f>T27*D14/100</f>
        <v>0</v>
      </c>
      <c r="Y27" s="82"/>
      <c r="Z27" s="82"/>
      <c r="AA27" s="83"/>
    </row>
    <row r="28" spans="2:27" ht="15.75" thickTop="1">
      <c r="F28" s="89"/>
      <c r="H28" s="93"/>
      <c r="K28" s="77"/>
      <c r="T28" s="112"/>
      <c r="V28" s="93"/>
      <c r="X28" s="113"/>
      <c r="Y28" s="83"/>
      <c r="Z28" s="83"/>
      <c r="AA28" s="83"/>
    </row>
    <row r="29" spans="2:27">
      <c r="C29" s="49" t="s">
        <v>38</v>
      </c>
      <c r="D29" s="59">
        <f>X20</f>
        <v>0</v>
      </c>
      <c r="E29" s="49" t="s">
        <v>14</v>
      </c>
      <c r="F29" s="89" t="s">
        <v>39</v>
      </c>
      <c r="H29" s="76"/>
      <c r="K29" s="77"/>
      <c r="V29" s="78"/>
      <c r="X29" s="87"/>
      <c r="Y29" s="79"/>
      <c r="Z29" s="79"/>
      <c r="AA29" s="79"/>
    </row>
    <row r="30" spans="2:27" ht="15">
      <c r="C30" s="49" t="s">
        <v>40</v>
      </c>
      <c r="D30" s="59">
        <f>X22</f>
        <v>0</v>
      </c>
      <c r="E30" s="49" t="s">
        <v>14</v>
      </c>
      <c r="F30" s="89" t="s">
        <v>41</v>
      </c>
      <c r="H30" s="76"/>
      <c r="K30" s="104" t="s">
        <v>67</v>
      </c>
      <c r="M30" s="106">
        <f>-D13</f>
        <v>0</v>
      </c>
      <c r="P30" s="64"/>
      <c r="Q30" s="64"/>
      <c r="R30" s="64"/>
      <c r="S30" s="64"/>
      <c r="T30" s="64"/>
      <c r="U30" s="64"/>
      <c r="V30" s="93" t="s">
        <v>68</v>
      </c>
      <c r="X30" s="91">
        <f>T31+$X$27</f>
        <v>0</v>
      </c>
      <c r="Y30" s="65"/>
      <c r="Z30" s="65"/>
      <c r="AA30" s="65"/>
    </row>
    <row r="31" spans="2:27" ht="15">
      <c r="C31" s="49" t="s">
        <v>42</v>
      </c>
      <c r="D31" s="59">
        <f>X24</f>
        <v>0</v>
      </c>
      <c r="E31" s="49" t="s">
        <v>14</v>
      </c>
      <c r="F31" s="89" t="s">
        <v>43</v>
      </c>
      <c r="H31" s="93" t="s">
        <v>69</v>
      </c>
      <c r="I31" s="60"/>
      <c r="K31" s="105"/>
      <c r="M31" s="107"/>
      <c r="R31" s="60"/>
      <c r="T31" s="94">
        <f>$T$27*(1+($M$30/100)+(P32/100))</f>
        <v>0</v>
      </c>
      <c r="V31" s="93"/>
      <c r="X31" s="91"/>
      <c r="Y31" s="65"/>
      <c r="Z31" s="95" t="e">
        <f>((T35-T27)/T27)*100</f>
        <v>#DIV/0!</v>
      </c>
      <c r="AA31" s="75"/>
    </row>
    <row r="32" spans="2:27" ht="15">
      <c r="F32" s="89"/>
      <c r="H32" s="93"/>
      <c r="J32" s="62"/>
      <c r="K32" s="63"/>
      <c r="L32" s="63"/>
      <c r="M32" s="96" t="s">
        <v>56</v>
      </c>
      <c r="N32" s="63"/>
      <c r="O32" s="63"/>
      <c r="P32" s="98">
        <f>D15</f>
        <v>0</v>
      </c>
      <c r="Q32" s="99"/>
      <c r="R32" s="64"/>
      <c r="S32" s="64"/>
      <c r="T32" s="102"/>
      <c r="U32" s="64"/>
      <c r="V32" s="93" t="s">
        <v>70</v>
      </c>
      <c r="X32" s="91">
        <f>T33+$X$27</f>
        <v>0</v>
      </c>
      <c r="Y32" s="65"/>
      <c r="Z32" s="95"/>
      <c r="AA32" s="75"/>
    </row>
    <row r="33" spans="3:27" ht="15">
      <c r="C33" s="49" t="s">
        <v>44</v>
      </c>
      <c r="D33" s="59">
        <f>X30</f>
        <v>0</v>
      </c>
      <c r="E33" s="49" t="s">
        <v>14</v>
      </c>
      <c r="F33" s="89" t="s">
        <v>45</v>
      </c>
      <c r="H33" s="93" t="s">
        <v>71</v>
      </c>
      <c r="I33" s="60"/>
      <c r="J33" s="67"/>
      <c r="K33" s="68"/>
      <c r="L33" s="68"/>
      <c r="M33" s="97"/>
      <c r="N33" s="68"/>
      <c r="O33" s="68"/>
      <c r="P33" s="100"/>
      <c r="Q33" s="101"/>
      <c r="R33" s="69"/>
      <c r="T33" s="94">
        <f>T27*(1+(M30/100))</f>
        <v>0</v>
      </c>
      <c r="V33" s="93"/>
      <c r="X33" s="91"/>
      <c r="Y33" s="65"/>
      <c r="Z33" s="65"/>
      <c r="AA33" s="65"/>
    </row>
    <row r="34" spans="3:27" ht="15">
      <c r="C34" s="49" t="s">
        <v>46</v>
      </c>
      <c r="D34" s="59">
        <f>X32</f>
        <v>0</v>
      </c>
      <c r="E34" s="49" t="s">
        <v>14</v>
      </c>
      <c r="F34" s="89" t="s">
        <v>47</v>
      </c>
      <c r="H34" s="93"/>
      <c r="J34" s="71"/>
      <c r="K34" s="72"/>
      <c r="L34" s="72"/>
      <c r="M34" s="96" t="s">
        <v>59</v>
      </c>
      <c r="N34" s="72"/>
      <c r="O34" s="72"/>
      <c r="P34" s="98">
        <f>-D15</f>
        <v>0</v>
      </c>
      <c r="Q34" s="99"/>
      <c r="R34" s="64"/>
      <c r="S34" s="64"/>
      <c r="T34" s="102"/>
      <c r="U34" s="64"/>
      <c r="V34" s="93" t="s">
        <v>72</v>
      </c>
      <c r="X34" s="91">
        <f>T35+$X$27</f>
        <v>0</v>
      </c>
      <c r="Y34" s="65"/>
      <c r="Z34" s="65"/>
      <c r="AA34" s="65"/>
    </row>
    <row r="35" spans="3:27" ht="15">
      <c r="C35" s="49" t="s">
        <v>48</v>
      </c>
      <c r="D35" s="59">
        <f>X34</f>
        <v>0</v>
      </c>
      <c r="E35" s="49" t="s">
        <v>14</v>
      </c>
      <c r="F35" s="89" t="s">
        <v>49</v>
      </c>
      <c r="H35" s="93" t="s">
        <v>73</v>
      </c>
      <c r="I35" s="60"/>
      <c r="J35" s="67"/>
      <c r="K35" s="68"/>
      <c r="L35" s="68"/>
      <c r="M35" s="97"/>
      <c r="N35" s="68"/>
      <c r="O35" s="68"/>
      <c r="P35" s="100"/>
      <c r="Q35" s="101"/>
      <c r="R35" s="69"/>
      <c r="T35" s="94">
        <f>$T$27*(1+($M$30/100)+(P34/100))</f>
        <v>0</v>
      </c>
      <c r="U35" s="61"/>
      <c r="V35" s="103"/>
      <c r="W35" s="61"/>
      <c r="X35" s="92"/>
      <c r="Y35" s="84"/>
      <c r="Z35" s="84"/>
      <c r="AA35" s="65"/>
    </row>
    <row r="36" spans="3:27">
      <c r="F36" s="88"/>
      <c r="H36" s="93"/>
      <c r="T36" s="94"/>
    </row>
    <row r="37" spans="3:27">
      <c r="C37" s="49" t="s">
        <v>50</v>
      </c>
      <c r="D37" s="59" t="e">
        <f>Z23</f>
        <v>#DIV/0!</v>
      </c>
      <c r="E37" s="49" t="s">
        <v>17</v>
      </c>
      <c r="F37" s="89" t="s">
        <v>74</v>
      </c>
      <c r="H37" s="52"/>
    </row>
  </sheetData>
  <sheetProtection algorithmName="SHA-512" hashValue="DYTTYp2CmHVjG2Xcm+gD2QSLTThe3U+c7A33ToiZZUZASlRamuXcF2LMKI5BPe8cogctNon+o8Dtp0WXR/60FQ==" saltValue="9yk7TUMMbGbHhJvM7biEgg==" spinCount="100000" sheet="1" objects="1" scenarios="1" selectLockedCells="1"/>
  <mergeCells count="43">
    <mergeCell ref="H18:AA18"/>
    <mergeCell ref="H19:H20"/>
    <mergeCell ref="T19:T20"/>
    <mergeCell ref="M20:M21"/>
    <mergeCell ref="P20:Q21"/>
    <mergeCell ref="V20:V21"/>
    <mergeCell ref="X20:X21"/>
    <mergeCell ref="H21:H22"/>
    <mergeCell ref="T21:T22"/>
    <mergeCell ref="M22:M23"/>
    <mergeCell ref="Z23:Z24"/>
    <mergeCell ref="K24:K25"/>
    <mergeCell ref="M24:M25"/>
    <mergeCell ref="V24:V25"/>
    <mergeCell ref="X24:X25"/>
    <mergeCell ref="P22:Q23"/>
    <mergeCell ref="X30:X31"/>
    <mergeCell ref="H31:H32"/>
    <mergeCell ref="T31:T32"/>
    <mergeCell ref="V22:V23"/>
    <mergeCell ref="X22:X23"/>
    <mergeCell ref="H23:H24"/>
    <mergeCell ref="T23:T24"/>
    <mergeCell ref="H27:H28"/>
    <mergeCell ref="T27:T28"/>
    <mergeCell ref="V27:V28"/>
    <mergeCell ref="X27:X28"/>
    <mergeCell ref="X34:X35"/>
    <mergeCell ref="H35:H36"/>
    <mergeCell ref="T35:T36"/>
    <mergeCell ref="Z31:Z32"/>
    <mergeCell ref="M32:M33"/>
    <mergeCell ref="P32:Q33"/>
    <mergeCell ref="V32:V33"/>
    <mergeCell ref="X32:X33"/>
    <mergeCell ref="H33:H34"/>
    <mergeCell ref="T33:T34"/>
    <mergeCell ref="M34:M35"/>
    <mergeCell ref="P34:Q35"/>
    <mergeCell ref="V34:V35"/>
    <mergeCell ref="K30:K31"/>
    <mergeCell ref="M30:M31"/>
    <mergeCell ref="V30:V31"/>
  </mergeCells>
  <conditionalFormatting sqref="G14:G40 F11:F37">
    <cfRule type="expression" dxfId="3" priority="1">
      <formula>IF(#REF!="Single-Input",TRUE, FALSE)</formula>
    </cfRule>
  </conditionalFormatting>
  <dataValidations count="1">
    <dataValidation allowBlank="1" showInputMessage="1" showErrorMessage="1" error="Invalid hysteresis value." sqref="D14" xr:uid="{7EB49E5C-AAD8-4EE1-A9EC-857C5A07148E}"/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2CE0D-0F83-43A9-9F3B-758489197425}">
  <dimension ref="B1:AS52"/>
  <sheetViews>
    <sheetView zoomScaleNormal="100" workbookViewId="0">
      <pane ySplit="3" topLeftCell="A4" activePane="bottomLeft" state="frozen"/>
      <selection pane="bottomLeft" activeCell="O15" sqref="O15:O16"/>
    </sheetView>
  </sheetViews>
  <sheetFormatPr defaultRowHeight="16.5"/>
  <cols>
    <col min="1" max="1" width="7.42578125" style="1" customWidth="1"/>
    <col min="2" max="2" width="14.85546875" style="1" customWidth="1"/>
    <col min="3" max="3" width="10.140625" style="1" customWidth="1"/>
    <col min="4" max="4" width="1.28515625" style="1" customWidth="1"/>
    <col min="5" max="5" width="3.42578125" style="1" customWidth="1"/>
    <col min="6" max="6" width="6.28515625" style="1" customWidth="1"/>
    <col min="7" max="7" width="1.5703125" style="1" customWidth="1"/>
    <col min="8" max="8" width="8.28515625" style="1" customWidth="1"/>
    <col min="9" max="10" width="1.5703125" style="1" customWidth="1"/>
    <col min="11" max="12" width="4.28515625" style="1" customWidth="1"/>
    <col min="13" max="13" width="3.5703125" style="1" customWidth="1"/>
    <col min="14" max="14" width="1.7109375" style="1" customWidth="1"/>
    <col min="15" max="15" width="9.140625" style="1"/>
    <col min="16" max="16" width="5.140625" style="1" customWidth="1"/>
    <col min="17" max="17" width="15.28515625" style="1" customWidth="1"/>
    <col min="18" max="18" width="2.140625" style="1" customWidth="1"/>
    <col min="19" max="19" width="9.42578125" style="1" bestFit="1" customWidth="1"/>
    <col min="20" max="20" width="9.42578125" style="1" customWidth="1"/>
    <col min="21" max="21" width="6.28515625" style="1" customWidth="1"/>
    <col min="22" max="22" width="3.140625" style="1" customWidth="1"/>
    <col min="23" max="23" width="9.140625" style="1"/>
    <col min="24" max="24" width="3.42578125" style="1" customWidth="1"/>
    <col min="25" max="25" width="9.140625" style="1"/>
    <col min="26" max="26" width="10.140625" style="1" customWidth="1"/>
    <col min="27" max="27" width="1.28515625" style="1" customWidth="1"/>
    <col min="28" max="28" width="3.42578125" style="1" customWidth="1"/>
    <col min="29" max="29" width="6.28515625" style="1" customWidth="1"/>
    <col min="30" max="30" width="1.5703125" style="1" customWidth="1"/>
    <col min="31" max="31" width="8.28515625" style="1" customWidth="1"/>
    <col min="32" max="33" width="1.5703125" style="1" customWidth="1"/>
    <col min="34" max="35" width="4.28515625" style="1" customWidth="1"/>
    <col min="36" max="36" width="3.5703125" style="1" customWidth="1"/>
    <col min="37" max="37" width="1.7109375" style="1" customWidth="1"/>
    <col min="38" max="38" width="9.140625" style="1"/>
    <col min="39" max="39" width="5.140625" style="1" customWidth="1"/>
    <col min="40" max="40" width="15.28515625" style="1" customWidth="1"/>
    <col min="41" max="41" width="2.140625" style="1" customWidth="1"/>
    <col min="42" max="42" width="9.42578125" style="1" bestFit="1" customWidth="1"/>
    <col min="43" max="43" width="9.42578125" style="1" customWidth="1"/>
    <col min="44" max="44" width="6.28515625" style="1" customWidth="1"/>
    <col min="45" max="45" width="3.140625" style="1" customWidth="1"/>
    <col min="46" max="16384" width="9.140625" style="1"/>
  </cols>
  <sheetData>
    <row r="1" spans="2:45" ht="16.5" customHeight="1"/>
    <row r="2" spans="2:45" ht="25.5" customHeight="1">
      <c r="F2" s="2" t="s">
        <v>0</v>
      </c>
    </row>
    <row r="9" spans="2:45">
      <c r="B9" s="3" t="s">
        <v>5</v>
      </c>
      <c r="H9" s="132" t="str">
        <f>'Specification worksheet'!D10</f>
        <v>Single-Input</v>
      </c>
      <c r="I9" s="133"/>
      <c r="J9" s="133"/>
      <c r="K9" s="133"/>
      <c r="L9" s="133"/>
      <c r="M9" s="134"/>
    </row>
    <row r="10" spans="2:45">
      <c r="B10" s="3"/>
      <c r="Y10" s="3"/>
    </row>
    <row r="11" spans="2:45" ht="17.25" thickBot="1"/>
    <row r="12" spans="2:45" ht="17.25" thickBot="1">
      <c r="C12" s="116" t="s">
        <v>9</v>
      </c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8"/>
      <c r="Z12" s="116" t="s">
        <v>10</v>
      </c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8"/>
    </row>
    <row r="13" spans="2:45">
      <c r="B13" s="3"/>
      <c r="C13" s="119" t="s">
        <v>55</v>
      </c>
      <c r="D13" s="22"/>
      <c r="M13" s="13"/>
      <c r="O13" s="124">
        <f>$O$21*(1+($H$18/100)+(K14/100))</f>
        <v>3.4979999999999998</v>
      </c>
      <c r="P13" s="38"/>
      <c r="Q13" s="38"/>
      <c r="R13" s="38"/>
      <c r="S13" s="38"/>
      <c r="T13" s="38"/>
      <c r="U13" s="38"/>
      <c r="V13" s="27"/>
      <c r="Z13" s="119" t="s">
        <v>55</v>
      </c>
      <c r="AA13" s="13"/>
      <c r="AJ13" s="13"/>
      <c r="AL13" s="124">
        <f>$AL$21*(1+($AE$18/100)+(AH14/100))</f>
        <v>0</v>
      </c>
      <c r="AM13" s="37"/>
      <c r="AN13" s="37"/>
      <c r="AO13" s="37"/>
      <c r="AP13" s="37"/>
      <c r="AQ13" s="38"/>
      <c r="AR13" s="38"/>
      <c r="AS13" s="27"/>
    </row>
    <row r="14" spans="2:45">
      <c r="C14" s="119"/>
      <c r="E14" s="7"/>
      <c r="F14" s="8"/>
      <c r="G14" s="8"/>
      <c r="H14" s="126" t="s">
        <v>56</v>
      </c>
      <c r="I14" s="8"/>
      <c r="J14" s="8"/>
      <c r="K14" s="128">
        <f>'Specification worksheet'!D18</f>
        <v>1</v>
      </c>
      <c r="L14" s="129"/>
      <c r="M14" s="20"/>
      <c r="N14" s="20"/>
      <c r="O14" s="125"/>
      <c r="P14" s="20"/>
      <c r="Q14" s="120" t="s">
        <v>57</v>
      </c>
      <c r="S14" s="121">
        <f>O13-$S$21</f>
        <v>3.4814999999999996</v>
      </c>
      <c r="T14" s="34"/>
      <c r="U14" s="34"/>
      <c r="V14" s="31"/>
      <c r="Z14" s="119"/>
      <c r="AB14" s="7"/>
      <c r="AC14" s="8"/>
      <c r="AD14" s="8"/>
      <c r="AE14" s="126" t="s">
        <v>56</v>
      </c>
      <c r="AF14" s="8"/>
      <c r="AG14" s="8"/>
      <c r="AH14" s="128">
        <f>'Specification worksheet'!F18</f>
        <v>1</v>
      </c>
      <c r="AI14" s="129"/>
      <c r="AJ14" s="20"/>
      <c r="AK14" s="20"/>
      <c r="AL14" s="125"/>
      <c r="AM14" s="20"/>
      <c r="AN14" s="120" t="s">
        <v>57</v>
      </c>
      <c r="AP14" s="121">
        <f>AL13-$AP$21</f>
        <v>0</v>
      </c>
      <c r="AQ14" s="34"/>
      <c r="AR14" s="34"/>
      <c r="AS14" s="31"/>
    </row>
    <row r="15" spans="2:45">
      <c r="C15" s="119" t="s">
        <v>58</v>
      </c>
      <c r="D15" s="44"/>
      <c r="E15" s="11"/>
      <c r="F15" s="12"/>
      <c r="G15" s="12"/>
      <c r="H15" s="127"/>
      <c r="I15" s="12"/>
      <c r="J15" s="12"/>
      <c r="K15" s="130"/>
      <c r="L15" s="131"/>
      <c r="M15" s="14"/>
      <c r="N15" s="17"/>
      <c r="O15" s="124">
        <f>O21*(1+(H18/100))</f>
        <v>3.4649999999999999</v>
      </c>
      <c r="Q15" s="120"/>
      <c r="R15" s="17"/>
      <c r="S15" s="121"/>
      <c r="T15" s="34"/>
      <c r="U15" s="34"/>
      <c r="V15" s="31"/>
      <c r="W15" s="16"/>
      <c r="Z15" s="119" t="s">
        <v>58</v>
      </c>
      <c r="AA15" s="46"/>
      <c r="AB15" s="11"/>
      <c r="AC15" s="12"/>
      <c r="AD15" s="12"/>
      <c r="AE15" s="146"/>
      <c r="AF15" s="12"/>
      <c r="AG15" s="12"/>
      <c r="AH15" s="130"/>
      <c r="AI15" s="131"/>
      <c r="AJ15" s="14"/>
      <c r="AK15" s="17"/>
      <c r="AL15" s="145">
        <f>AL21*(1+(AE18/100))</f>
        <v>0</v>
      </c>
      <c r="AN15" s="120"/>
      <c r="AO15" s="17"/>
      <c r="AP15" s="121"/>
      <c r="AQ15" s="34"/>
      <c r="AR15" s="34"/>
      <c r="AS15" s="31"/>
    </row>
    <row r="16" spans="2:45">
      <c r="C16" s="119"/>
      <c r="D16" s="17"/>
      <c r="E16" s="9"/>
      <c r="F16" s="10"/>
      <c r="G16" s="10"/>
      <c r="H16" s="126" t="s">
        <v>59</v>
      </c>
      <c r="I16" s="10"/>
      <c r="J16" s="10"/>
      <c r="K16" s="128">
        <f>-'Specification worksheet'!D18</f>
        <v>-1</v>
      </c>
      <c r="L16" s="129"/>
      <c r="M16" s="20"/>
      <c r="N16" s="21"/>
      <c r="O16" s="125"/>
      <c r="P16" s="20"/>
      <c r="Q16" s="120" t="s">
        <v>60</v>
      </c>
      <c r="R16" s="17"/>
      <c r="S16" s="121">
        <f>O15-$S$21</f>
        <v>3.4484999999999997</v>
      </c>
      <c r="T16" s="34"/>
      <c r="U16" s="34"/>
      <c r="V16" s="31"/>
      <c r="W16" s="16"/>
      <c r="Z16" s="119"/>
      <c r="AA16" s="17"/>
      <c r="AB16" s="9"/>
      <c r="AC16" s="10"/>
      <c r="AD16" s="10"/>
      <c r="AE16" s="126" t="s">
        <v>59</v>
      </c>
      <c r="AF16" s="10"/>
      <c r="AG16" s="10"/>
      <c r="AH16" s="128">
        <f>-'Specification worksheet'!F18</f>
        <v>-1</v>
      </c>
      <c r="AI16" s="129"/>
      <c r="AJ16" s="20"/>
      <c r="AK16" s="21"/>
      <c r="AL16" s="125"/>
      <c r="AM16" s="20"/>
      <c r="AN16" s="120" t="s">
        <v>60</v>
      </c>
      <c r="AO16" s="17"/>
      <c r="AP16" s="121">
        <f>AL15-$AP$21</f>
        <v>0</v>
      </c>
      <c r="AQ16" s="34"/>
      <c r="AR16" s="34"/>
      <c r="AS16" s="31"/>
    </row>
    <row r="17" spans="3:45">
      <c r="C17" s="119" t="s">
        <v>61</v>
      </c>
      <c r="D17" s="45"/>
      <c r="E17" s="11"/>
      <c r="F17" s="12"/>
      <c r="G17" s="12"/>
      <c r="H17" s="127"/>
      <c r="I17" s="12"/>
      <c r="J17" s="12"/>
      <c r="K17" s="130"/>
      <c r="L17" s="131"/>
      <c r="M17" s="14"/>
      <c r="O17" s="124">
        <f>$O$21*(1+($H$18/100)+(K16/100))</f>
        <v>3.4319999999999999</v>
      </c>
      <c r="Q17" s="120"/>
      <c r="S17" s="121"/>
      <c r="T17" s="34"/>
      <c r="U17" s="115">
        <f>((O13-O21)/O21)*100</f>
        <v>5.9999999999999991</v>
      </c>
      <c r="V17" s="41"/>
      <c r="W17" s="16"/>
      <c r="Z17" s="119" t="s">
        <v>61</v>
      </c>
      <c r="AA17" s="13"/>
      <c r="AB17" s="11"/>
      <c r="AC17" s="12"/>
      <c r="AD17" s="12"/>
      <c r="AE17" s="146"/>
      <c r="AF17" s="12"/>
      <c r="AG17" s="12"/>
      <c r="AH17" s="130"/>
      <c r="AI17" s="131"/>
      <c r="AJ17" s="14"/>
      <c r="AL17" s="145">
        <f>$AL$21*(1+($AE$18/100)+(AH16/100))</f>
        <v>0</v>
      </c>
      <c r="AN17" s="120"/>
      <c r="AP17" s="121"/>
      <c r="AQ17" s="34"/>
      <c r="AR17" s="115" t="e">
        <f>((AL13-AL21)/AL21)*100</f>
        <v>#DIV/0!</v>
      </c>
      <c r="AS17" s="41"/>
    </row>
    <row r="18" spans="3:45">
      <c r="C18" s="119"/>
      <c r="F18" s="141" t="s">
        <v>62</v>
      </c>
      <c r="H18" s="143">
        <f>'Specification worksheet'!D16</f>
        <v>5</v>
      </c>
      <c r="K18" s="20"/>
      <c r="L18" s="20"/>
      <c r="M18" s="20"/>
      <c r="N18" s="20"/>
      <c r="O18" s="125"/>
      <c r="P18" s="20"/>
      <c r="Q18" s="120" t="s">
        <v>63</v>
      </c>
      <c r="S18" s="121">
        <f>O17-$S$21</f>
        <v>3.4154999999999998</v>
      </c>
      <c r="T18" s="34"/>
      <c r="U18" s="115"/>
      <c r="V18" s="41"/>
      <c r="W18" s="16"/>
      <c r="Z18" s="119"/>
      <c r="AC18" s="141" t="s">
        <v>62</v>
      </c>
      <c r="AE18" s="143">
        <f>'Specification worksheet'!F16</f>
        <v>0</v>
      </c>
      <c r="AH18" s="20"/>
      <c r="AI18" s="20"/>
      <c r="AJ18" s="20"/>
      <c r="AK18" s="20"/>
      <c r="AL18" s="125"/>
      <c r="AM18" s="20"/>
      <c r="AN18" s="120" t="s">
        <v>63</v>
      </c>
      <c r="AP18" s="121">
        <f>AL17-$AP$21</f>
        <v>0</v>
      </c>
      <c r="AQ18" s="34"/>
      <c r="AR18" s="115"/>
      <c r="AS18" s="41"/>
    </row>
    <row r="19" spans="3:45">
      <c r="C19" s="23"/>
      <c r="F19" s="142"/>
      <c r="H19" s="144"/>
      <c r="Q19" s="120"/>
      <c r="S19" s="121"/>
      <c r="T19" s="34"/>
      <c r="U19" s="34"/>
      <c r="V19" s="31"/>
      <c r="Z19" s="23"/>
      <c r="AC19" s="148"/>
      <c r="AE19" s="144"/>
      <c r="AN19" s="120"/>
      <c r="AP19" s="121"/>
      <c r="AQ19" s="34"/>
      <c r="AR19" s="34"/>
      <c r="AS19" s="31"/>
    </row>
    <row r="20" spans="3:45">
      <c r="C20" s="23"/>
      <c r="F20" s="24"/>
      <c r="Q20" s="25"/>
      <c r="S20" s="35"/>
      <c r="T20" s="35"/>
      <c r="U20" s="35"/>
      <c r="V20" s="26"/>
      <c r="Z20" s="23"/>
      <c r="AC20" s="24"/>
      <c r="AN20" s="25"/>
      <c r="AP20" s="35"/>
      <c r="AQ20" s="35"/>
      <c r="AR20" s="35"/>
      <c r="AS20" s="26"/>
    </row>
    <row r="21" spans="3:45" ht="17.25" thickBot="1">
      <c r="C21" s="119" t="s">
        <v>65</v>
      </c>
      <c r="D21" s="13"/>
      <c r="E21" s="18"/>
      <c r="F21" s="19"/>
      <c r="G21" s="18"/>
      <c r="H21" s="18"/>
      <c r="I21" s="18"/>
      <c r="J21" s="18"/>
      <c r="K21" s="18"/>
      <c r="L21" s="18"/>
      <c r="M21" s="13"/>
      <c r="O21" s="122">
        <f>'Specification worksheet'!D15</f>
        <v>3.3</v>
      </c>
      <c r="Q21" s="120" t="s">
        <v>66</v>
      </c>
      <c r="S21" s="123">
        <f>O21*('Specification worksheet'!D17/100)</f>
        <v>1.6500000000000001E-2</v>
      </c>
      <c r="T21" s="39"/>
      <c r="U21" s="39"/>
      <c r="V21" s="32"/>
      <c r="Z21" s="119" t="s">
        <v>65</v>
      </c>
      <c r="AA21" s="13"/>
      <c r="AB21" s="18"/>
      <c r="AC21" s="19"/>
      <c r="AD21" s="18"/>
      <c r="AE21" s="18"/>
      <c r="AF21" s="18"/>
      <c r="AG21" s="18"/>
      <c r="AH21" s="18"/>
      <c r="AI21" s="18"/>
      <c r="AJ21" s="13"/>
      <c r="AL21" s="122">
        <f>'Specification worksheet'!F15</f>
        <v>0</v>
      </c>
      <c r="AN21" s="120" t="s">
        <v>66</v>
      </c>
      <c r="AP21" s="123">
        <f>AL21*('Specification worksheet'!F17/100)</f>
        <v>0</v>
      </c>
      <c r="AQ21" s="39"/>
      <c r="AR21" s="39"/>
      <c r="AS21" s="32"/>
    </row>
    <row r="22" spans="3:45" ht="17.25" thickTop="1">
      <c r="C22" s="119"/>
      <c r="F22" s="24"/>
      <c r="O22" s="122"/>
      <c r="Q22" s="120"/>
      <c r="S22" s="123"/>
      <c r="T22" s="36"/>
      <c r="U22" s="36"/>
      <c r="V22" s="32"/>
      <c r="Z22" s="119"/>
      <c r="AC22" s="24"/>
      <c r="AL22" s="122"/>
      <c r="AN22" s="120"/>
      <c r="AP22" s="123"/>
      <c r="AQ22" s="36"/>
      <c r="AR22" s="36"/>
      <c r="AS22" s="32"/>
    </row>
    <row r="23" spans="3:45">
      <c r="C23" s="23"/>
      <c r="F23" s="24"/>
      <c r="Q23" s="25"/>
      <c r="S23" s="35"/>
      <c r="T23" s="35"/>
      <c r="U23" s="35"/>
      <c r="V23" s="26"/>
      <c r="Z23" s="23"/>
      <c r="AC23" s="24"/>
      <c r="AN23" s="25"/>
      <c r="AP23" s="35"/>
      <c r="AQ23" s="35"/>
      <c r="AR23" s="35"/>
      <c r="AS23" s="26"/>
    </row>
    <row r="24" spans="3:45">
      <c r="C24" s="23"/>
      <c r="F24" s="135" t="s">
        <v>67</v>
      </c>
      <c r="H24" s="137">
        <f>-'Specification worksheet'!D16</f>
        <v>-5</v>
      </c>
      <c r="K24" s="20"/>
      <c r="L24" s="20"/>
      <c r="M24" s="20"/>
      <c r="N24" s="20"/>
      <c r="O24" s="20"/>
      <c r="P24" s="20"/>
      <c r="Q24" s="120" t="s">
        <v>68</v>
      </c>
      <c r="S24" s="121">
        <f>O25+$S$21</f>
        <v>3.1844999999999999</v>
      </c>
      <c r="T24" s="34"/>
      <c r="U24" s="34"/>
      <c r="V24" s="31"/>
      <c r="Z24" s="23"/>
      <c r="AC24" s="135" t="s">
        <v>67</v>
      </c>
      <c r="AE24" s="137">
        <f>-'Specification worksheet'!F16</f>
        <v>0</v>
      </c>
      <c r="AH24" s="20"/>
      <c r="AI24" s="20"/>
      <c r="AJ24" s="20"/>
      <c r="AK24" s="20"/>
      <c r="AL24" s="20"/>
      <c r="AM24" s="20"/>
      <c r="AN24" s="120" t="s">
        <v>68</v>
      </c>
      <c r="AP24" s="121">
        <f>AL25+$AP$21</f>
        <v>0</v>
      </c>
      <c r="AQ24" s="34"/>
      <c r="AR24" s="34"/>
      <c r="AS24" s="31"/>
    </row>
    <row r="25" spans="3:45">
      <c r="C25" s="119" t="s">
        <v>69</v>
      </c>
      <c r="D25" s="13"/>
      <c r="F25" s="136"/>
      <c r="H25" s="138"/>
      <c r="M25" s="13"/>
      <c r="O25" s="124">
        <f>$O$21*(1+($H$24/100)+(K26/100))</f>
        <v>3.1679999999999997</v>
      </c>
      <c r="Q25" s="120"/>
      <c r="S25" s="121"/>
      <c r="T25" s="34"/>
      <c r="U25" s="115">
        <f>((O29-O21)/O21)*100</f>
        <v>-5.9999999999999991</v>
      </c>
      <c r="V25" s="41"/>
      <c r="Z25" s="119" t="s">
        <v>69</v>
      </c>
      <c r="AA25" s="13"/>
      <c r="AC25" s="147"/>
      <c r="AE25" s="138"/>
      <c r="AJ25" s="13"/>
      <c r="AL25" s="145">
        <f>$AL$21*(1+($AE$24/100)+(AH26/100))</f>
        <v>0</v>
      </c>
      <c r="AN25" s="120"/>
      <c r="AP25" s="121"/>
      <c r="AQ25" s="34"/>
      <c r="AR25" s="115" t="e">
        <f>((AL29-AL21)/AL21)*100</f>
        <v>#DIV/0!</v>
      </c>
      <c r="AS25" s="41"/>
    </row>
    <row r="26" spans="3:45">
      <c r="C26" s="119"/>
      <c r="E26" s="7"/>
      <c r="F26" s="8"/>
      <c r="G26" s="8"/>
      <c r="H26" s="126" t="s">
        <v>56</v>
      </c>
      <c r="I26" s="8"/>
      <c r="J26" s="8"/>
      <c r="K26" s="128">
        <f>'Specification worksheet'!D18</f>
        <v>1</v>
      </c>
      <c r="L26" s="129"/>
      <c r="M26" s="20"/>
      <c r="N26" s="20"/>
      <c r="O26" s="125"/>
      <c r="P26" s="20"/>
      <c r="Q26" s="120" t="s">
        <v>70</v>
      </c>
      <c r="S26" s="121">
        <f>O27+$S$21</f>
        <v>3.1515</v>
      </c>
      <c r="T26" s="34"/>
      <c r="U26" s="115"/>
      <c r="V26" s="41"/>
      <c r="Z26" s="119"/>
      <c r="AB26" s="7"/>
      <c r="AC26" s="8"/>
      <c r="AD26" s="8"/>
      <c r="AE26" s="126" t="s">
        <v>56</v>
      </c>
      <c r="AF26" s="8"/>
      <c r="AG26" s="8"/>
      <c r="AH26" s="128">
        <f>'Specification worksheet'!F18</f>
        <v>1</v>
      </c>
      <c r="AI26" s="129"/>
      <c r="AJ26" s="20"/>
      <c r="AK26" s="20"/>
      <c r="AL26" s="125"/>
      <c r="AM26" s="20"/>
      <c r="AN26" s="120" t="s">
        <v>70</v>
      </c>
      <c r="AP26" s="121">
        <f>AL27+$AP$21</f>
        <v>0</v>
      </c>
      <c r="AQ26" s="34"/>
      <c r="AR26" s="115"/>
      <c r="AS26" s="41"/>
    </row>
    <row r="27" spans="3:45">
      <c r="C27" s="119" t="s">
        <v>71</v>
      </c>
      <c r="D27" s="13"/>
      <c r="E27" s="11"/>
      <c r="F27" s="12"/>
      <c r="G27" s="12"/>
      <c r="H27" s="127"/>
      <c r="I27" s="12"/>
      <c r="J27" s="12"/>
      <c r="K27" s="130"/>
      <c r="L27" s="131"/>
      <c r="M27" s="14"/>
      <c r="O27" s="124">
        <f>O21*(1+(H24/100))</f>
        <v>3.1349999999999998</v>
      </c>
      <c r="Q27" s="120"/>
      <c r="S27" s="121"/>
      <c r="T27" s="34"/>
      <c r="U27" s="34"/>
      <c r="V27" s="31"/>
      <c r="Z27" s="119" t="s">
        <v>71</v>
      </c>
      <c r="AA27" s="13"/>
      <c r="AB27" s="11"/>
      <c r="AC27" s="12"/>
      <c r="AD27" s="12"/>
      <c r="AE27" s="146"/>
      <c r="AF27" s="12"/>
      <c r="AG27" s="12"/>
      <c r="AH27" s="130"/>
      <c r="AI27" s="131"/>
      <c r="AJ27" s="14"/>
      <c r="AL27" s="145">
        <f>AL21*(1+(AE24/100))</f>
        <v>0</v>
      </c>
      <c r="AN27" s="120"/>
      <c r="AP27" s="121"/>
      <c r="AQ27" s="34"/>
      <c r="AR27" s="34"/>
      <c r="AS27" s="31"/>
    </row>
    <row r="28" spans="3:45">
      <c r="C28" s="119"/>
      <c r="E28" s="9"/>
      <c r="F28" s="10"/>
      <c r="G28" s="10"/>
      <c r="H28" s="126" t="s">
        <v>59</v>
      </c>
      <c r="I28" s="10"/>
      <c r="J28" s="10"/>
      <c r="K28" s="128">
        <f>-'Specification worksheet'!D18</f>
        <v>-1</v>
      </c>
      <c r="L28" s="129"/>
      <c r="M28" s="20"/>
      <c r="N28" s="20"/>
      <c r="O28" s="125"/>
      <c r="P28" s="20"/>
      <c r="Q28" s="120" t="s">
        <v>72</v>
      </c>
      <c r="S28" s="121">
        <f>O29+$S$21</f>
        <v>3.1185</v>
      </c>
      <c r="T28" s="34"/>
      <c r="U28" s="34"/>
      <c r="V28" s="31"/>
      <c r="Z28" s="119"/>
      <c r="AB28" s="9"/>
      <c r="AC28" s="10"/>
      <c r="AD28" s="10"/>
      <c r="AE28" s="126" t="s">
        <v>59</v>
      </c>
      <c r="AF28" s="10"/>
      <c r="AG28" s="10"/>
      <c r="AH28" s="128">
        <f>-'Specification worksheet'!F18</f>
        <v>-1</v>
      </c>
      <c r="AI28" s="129"/>
      <c r="AJ28" s="20"/>
      <c r="AK28" s="20"/>
      <c r="AL28" s="125"/>
      <c r="AM28" s="20"/>
      <c r="AN28" s="120" t="s">
        <v>72</v>
      </c>
      <c r="AP28" s="121">
        <f>AL29+$AP$21</f>
        <v>0</v>
      </c>
      <c r="AQ28" s="34"/>
      <c r="AR28" s="34"/>
      <c r="AS28" s="31"/>
    </row>
    <row r="29" spans="3:45">
      <c r="C29" s="119" t="s">
        <v>73</v>
      </c>
      <c r="D29" s="13"/>
      <c r="E29" s="11"/>
      <c r="F29" s="12"/>
      <c r="G29" s="12"/>
      <c r="H29" s="127"/>
      <c r="I29" s="12"/>
      <c r="J29" s="12"/>
      <c r="K29" s="130"/>
      <c r="L29" s="131"/>
      <c r="M29" s="14"/>
      <c r="O29" s="124">
        <f>$O$21*(1+($H$24/100)+(K28/100))</f>
        <v>3.1019999999999999</v>
      </c>
      <c r="P29" s="38"/>
      <c r="Q29" s="139"/>
      <c r="R29" s="38"/>
      <c r="S29" s="140"/>
      <c r="T29" s="40"/>
      <c r="U29" s="40"/>
      <c r="V29" s="31"/>
      <c r="Z29" s="119" t="s">
        <v>73</v>
      </c>
      <c r="AA29" s="13"/>
      <c r="AB29" s="11"/>
      <c r="AC29" s="12"/>
      <c r="AD29" s="12"/>
      <c r="AE29" s="146"/>
      <c r="AF29" s="12"/>
      <c r="AG29" s="12"/>
      <c r="AH29" s="130"/>
      <c r="AI29" s="131"/>
      <c r="AJ29" s="14"/>
      <c r="AL29" s="145">
        <f>$AL$21*(1+($AE$24/100)+(AH28/100))</f>
        <v>0</v>
      </c>
      <c r="AM29" s="38"/>
      <c r="AN29" s="139"/>
      <c r="AO29" s="38"/>
      <c r="AP29" s="140"/>
      <c r="AQ29" s="40"/>
      <c r="AR29" s="40"/>
      <c r="AS29" s="31"/>
    </row>
    <row r="30" spans="3:45">
      <c r="C30" s="119"/>
      <c r="O30" s="124"/>
      <c r="V30" s="27"/>
      <c r="Z30" s="119"/>
      <c r="AL30" s="124"/>
      <c r="AS30" s="27"/>
    </row>
    <row r="31" spans="3:45" ht="17.25" thickBot="1"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30"/>
      <c r="Z31" s="28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30"/>
    </row>
    <row r="32" spans="3:45" ht="17.25" thickBot="1">
      <c r="C32" s="15"/>
      <c r="Z32" s="15"/>
    </row>
    <row r="33" spans="3:45" ht="17.25" thickBot="1">
      <c r="C33" s="116" t="s">
        <v>11</v>
      </c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8"/>
      <c r="Z33" s="116" t="s">
        <v>12</v>
      </c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8"/>
    </row>
    <row r="34" spans="3:45">
      <c r="C34" s="119" t="s">
        <v>55</v>
      </c>
      <c r="D34" s="13"/>
      <c r="M34" s="13"/>
      <c r="O34" s="124">
        <f>$O$42*(1+($H$39/100)+(K35/100))</f>
        <v>0</v>
      </c>
      <c r="P34" s="37"/>
      <c r="Q34" s="37"/>
      <c r="R34" s="37"/>
      <c r="S34" s="37"/>
      <c r="T34" s="38"/>
      <c r="U34" s="38"/>
      <c r="V34" s="27"/>
      <c r="Z34" s="119" t="s">
        <v>55</v>
      </c>
      <c r="AA34" s="13"/>
      <c r="AJ34" s="13"/>
      <c r="AL34" s="124">
        <f>$AL$42*(1+($AE$39/100)+(AH35/100))</f>
        <v>0</v>
      </c>
      <c r="AM34" s="37"/>
      <c r="AN34" s="37"/>
      <c r="AO34" s="37"/>
      <c r="AP34" s="37"/>
      <c r="AQ34" s="37"/>
      <c r="AR34" s="38"/>
      <c r="AS34" s="27"/>
    </row>
    <row r="35" spans="3:45">
      <c r="C35" s="119"/>
      <c r="E35" s="7"/>
      <c r="F35" s="8"/>
      <c r="G35" s="8"/>
      <c r="H35" s="126" t="s">
        <v>56</v>
      </c>
      <c r="I35" s="8"/>
      <c r="J35" s="8"/>
      <c r="K35" s="128">
        <f>'Specification worksheet'!H18</f>
        <v>1</v>
      </c>
      <c r="L35" s="129"/>
      <c r="M35" s="20"/>
      <c r="N35" s="20"/>
      <c r="O35" s="125"/>
      <c r="P35" s="20"/>
      <c r="Q35" s="120" t="s">
        <v>57</v>
      </c>
      <c r="S35" s="121">
        <f>O34-$S$42</f>
        <v>0</v>
      </c>
      <c r="T35" s="34"/>
      <c r="U35" s="34"/>
      <c r="V35" s="31"/>
      <c r="Z35" s="119"/>
      <c r="AB35" s="7"/>
      <c r="AC35" s="8"/>
      <c r="AD35" s="8"/>
      <c r="AE35" s="126" t="s">
        <v>56</v>
      </c>
      <c r="AF35" s="8"/>
      <c r="AG35" s="8"/>
      <c r="AH35" s="128">
        <f>'Specification worksheet'!J18</f>
        <v>1</v>
      </c>
      <c r="AI35" s="129"/>
      <c r="AJ35" s="20"/>
      <c r="AK35" s="20"/>
      <c r="AL35" s="125"/>
      <c r="AM35" s="20"/>
      <c r="AN35" s="120" t="s">
        <v>57</v>
      </c>
      <c r="AP35" s="121">
        <f>AL34-$AP$42</f>
        <v>0</v>
      </c>
      <c r="AQ35" s="34"/>
      <c r="AR35" s="34"/>
      <c r="AS35" s="31"/>
    </row>
    <row r="36" spans="3:45">
      <c r="C36" s="119" t="s">
        <v>58</v>
      </c>
      <c r="D36" s="46"/>
      <c r="E36" s="11"/>
      <c r="F36" s="12"/>
      <c r="G36" s="12"/>
      <c r="H36" s="127"/>
      <c r="I36" s="12"/>
      <c r="J36" s="12"/>
      <c r="K36" s="130"/>
      <c r="L36" s="131"/>
      <c r="M36" s="14"/>
      <c r="N36" s="17"/>
      <c r="O36" s="124">
        <f>O42*(1+(H39/100))</f>
        <v>0</v>
      </c>
      <c r="Q36" s="120"/>
      <c r="R36" s="17"/>
      <c r="S36" s="121"/>
      <c r="T36" s="34"/>
      <c r="U36" s="34"/>
      <c r="V36" s="31"/>
      <c r="Z36" s="119" t="s">
        <v>58</v>
      </c>
      <c r="AA36" s="46"/>
      <c r="AB36" s="11"/>
      <c r="AC36" s="12"/>
      <c r="AD36" s="12"/>
      <c r="AE36" s="146"/>
      <c r="AF36" s="12"/>
      <c r="AG36" s="12"/>
      <c r="AH36" s="130"/>
      <c r="AI36" s="131"/>
      <c r="AJ36" s="14"/>
      <c r="AK36" s="17"/>
      <c r="AL36" s="145">
        <f>AL42*(1+(AE39/100))</f>
        <v>0</v>
      </c>
      <c r="AN36" s="120"/>
      <c r="AO36" s="17"/>
      <c r="AP36" s="121"/>
      <c r="AQ36" s="34"/>
      <c r="AR36" s="34"/>
      <c r="AS36" s="31"/>
    </row>
    <row r="37" spans="3:45">
      <c r="C37" s="119"/>
      <c r="D37" s="17"/>
      <c r="E37" s="9"/>
      <c r="F37" s="10"/>
      <c r="G37" s="10"/>
      <c r="H37" s="126" t="s">
        <v>59</v>
      </c>
      <c r="I37" s="10"/>
      <c r="J37" s="10"/>
      <c r="K37" s="128">
        <f>-'Specification worksheet'!H18</f>
        <v>-1</v>
      </c>
      <c r="L37" s="129"/>
      <c r="M37" s="20"/>
      <c r="N37" s="21"/>
      <c r="O37" s="125"/>
      <c r="P37" s="20"/>
      <c r="Q37" s="120" t="s">
        <v>60</v>
      </c>
      <c r="R37" s="17"/>
      <c r="S37" s="121">
        <f>O36-$S$42</f>
        <v>0</v>
      </c>
      <c r="T37" s="34"/>
      <c r="U37" s="34"/>
      <c r="V37" s="31"/>
      <c r="Z37" s="119"/>
      <c r="AA37" s="17"/>
      <c r="AB37" s="9"/>
      <c r="AC37" s="10"/>
      <c r="AD37" s="10"/>
      <c r="AE37" s="126" t="s">
        <v>59</v>
      </c>
      <c r="AF37" s="10"/>
      <c r="AG37" s="10"/>
      <c r="AH37" s="128">
        <f>-'Specification worksheet'!J18</f>
        <v>-1</v>
      </c>
      <c r="AI37" s="129"/>
      <c r="AJ37" s="20"/>
      <c r="AK37" s="21"/>
      <c r="AL37" s="125"/>
      <c r="AM37" s="20"/>
      <c r="AN37" s="120" t="s">
        <v>60</v>
      </c>
      <c r="AO37" s="17"/>
      <c r="AP37" s="121">
        <f>AL36-$AP$42</f>
        <v>0</v>
      </c>
      <c r="AQ37" s="34"/>
      <c r="AR37" s="34"/>
      <c r="AS37" s="31"/>
    </row>
    <row r="38" spans="3:45">
      <c r="C38" s="119" t="s">
        <v>61</v>
      </c>
      <c r="D38" s="13"/>
      <c r="E38" s="11"/>
      <c r="F38" s="12"/>
      <c r="G38" s="12"/>
      <c r="H38" s="127"/>
      <c r="I38" s="12"/>
      <c r="J38" s="12"/>
      <c r="K38" s="130"/>
      <c r="L38" s="131"/>
      <c r="M38" s="14"/>
      <c r="O38" s="124">
        <f>$O$42*(1+($H$39/100)+(K37/100))</f>
        <v>0</v>
      </c>
      <c r="Q38" s="120"/>
      <c r="S38" s="121"/>
      <c r="T38" s="34"/>
      <c r="U38" s="115" t="e">
        <f>((O34-O42)/O42)*100</f>
        <v>#DIV/0!</v>
      </c>
      <c r="V38" s="41"/>
      <c r="Z38" s="119" t="s">
        <v>61</v>
      </c>
      <c r="AA38" s="13"/>
      <c r="AB38" s="11"/>
      <c r="AC38" s="12"/>
      <c r="AD38" s="12"/>
      <c r="AE38" s="146"/>
      <c r="AF38" s="12"/>
      <c r="AG38" s="12"/>
      <c r="AH38" s="130"/>
      <c r="AI38" s="131"/>
      <c r="AJ38" s="14"/>
      <c r="AL38" s="145">
        <f>$AL$42*(1+($AE$39/100)+(AH37/100))</f>
        <v>0</v>
      </c>
      <c r="AN38" s="120"/>
      <c r="AP38" s="121"/>
      <c r="AQ38" s="34"/>
      <c r="AR38" s="115" t="e">
        <f>((AL34-AL42)/AL42)*100</f>
        <v>#DIV/0!</v>
      </c>
      <c r="AS38" s="41"/>
    </row>
    <row r="39" spans="3:45">
      <c r="C39" s="119"/>
      <c r="F39" s="141" t="s">
        <v>62</v>
      </c>
      <c r="H39" s="143">
        <f>'Specification worksheet'!H16</f>
        <v>0</v>
      </c>
      <c r="K39" s="20"/>
      <c r="L39" s="20"/>
      <c r="M39" s="20"/>
      <c r="N39" s="20"/>
      <c r="O39" s="125"/>
      <c r="P39" s="20"/>
      <c r="Q39" s="120" t="s">
        <v>63</v>
      </c>
      <c r="S39" s="121">
        <f>O38-$S$42</f>
        <v>0</v>
      </c>
      <c r="T39" s="34"/>
      <c r="U39" s="115"/>
      <c r="V39" s="41"/>
      <c r="Z39" s="119"/>
      <c r="AC39" s="141" t="s">
        <v>62</v>
      </c>
      <c r="AE39" s="143">
        <f>'Specification worksheet'!J16</f>
        <v>0</v>
      </c>
      <c r="AH39" s="20"/>
      <c r="AI39" s="20"/>
      <c r="AJ39" s="20"/>
      <c r="AK39" s="20"/>
      <c r="AL39" s="125"/>
      <c r="AM39" s="20"/>
      <c r="AN39" s="120" t="s">
        <v>63</v>
      </c>
      <c r="AP39" s="121">
        <f>AL38-$AP$42</f>
        <v>0</v>
      </c>
      <c r="AQ39" s="34"/>
      <c r="AR39" s="115"/>
      <c r="AS39" s="41"/>
    </row>
    <row r="40" spans="3:45">
      <c r="C40" s="23"/>
      <c r="F40" s="142"/>
      <c r="H40" s="144"/>
      <c r="Q40" s="120"/>
      <c r="S40" s="121"/>
      <c r="T40" s="34"/>
      <c r="U40" s="34"/>
      <c r="V40" s="31"/>
      <c r="Z40" s="23"/>
      <c r="AC40" s="148"/>
      <c r="AE40" s="144"/>
      <c r="AN40" s="120"/>
      <c r="AP40" s="121"/>
      <c r="AQ40" s="34"/>
      <c r="AR40" s="34"/>
      <c r="AS40" s="31"/>
    </row>
    <row r="41" spans="3:45">
      <c r="C41" s="23"/>
      <c r="F41" s="24"/>
      <c r="Q41" s="25"/>
      <c r="S41" s="35"/>
      <c r="T41" s="35"/>
      <c r="U41" s="35"/>
      <c r="V41" s="26"/>
      <c r="Z41" s="23"/>
      <c r="AC41" s="24"/>
      <c r="AN41" s="25"/>
      <c r="AP41" s="35"/>
      <c r="AQ41" s="35"/>
      <c r="AR41" s="35"/>
      <c r="AS41" s="26"/>
    </row>
    <row r="42" spans="3:45" ht="17.25" thickBot="1">
      <c r="C42" s="119" t="s">
        <v>65</v>
      </c>
      <c r="D42" s="13"/>
      <c r="E42" s="18"/>
      <c r="F42" s="19"/>
      <c r="G42" s="18"/>
      <c r="H42" s="18"/>
      <c r="I42" s="18"/>
      <c r="J42" s="18"/>
      <c r="K42" s="18"/>
      <c r="L42" s="18"/>
      <c r="M42" s="13"/>
      <c r="O42" s="122">
        <f>'Specification worksheet'!H15</f>
        <v>0</v>
      </c>
      <c r="Q42" s="120" t="s">
        <v>66</v>
      </c>
      <c r="S42" s="123">
        <f>O42*('Specification worksheet'!H17/100)</f>
        <v>0</v>
      </c>
      <c r="T42" s="39"/>
      <c r="U42" s="39"/>
      <c r="V42" s="32"/>
      <c r="Z42" s="119" t="s">
        <v>65</v>
      </c>
      <c r="AA42" s="13"/>
      <c r="AB42" s="18"/>
      <c r="AC42" s="19"/>
      <c r="AD42" s="18"/>
      <c r="AE42" s="18"/>
      <c r="AF42" s="18"/>
      <c r="AG42" s="18"/>
      <c r="AH42" s="18"/>
      <c r="AI42" s="18"/>
      <c r="AJ42" s="13"/>
      <c r="AL42" s="122">
        <f>'Specification worksheet'!J15</f>
        <v>0</v>
      </c>
      <c r="AN42" s="120" t="s">
        <v>66</v>
      </c>
      <c r="AP42" s="123">
        <f>AL42*('Specification worksheet'!J17/100)</f>
        <v>0</v>
      </c>
      <c r="AQ42" s="39"/>
      <c r="AR42" s="39"/>
      <c r="AS42" s="32"/>
    </row>
    <row r="43" spans="3:45" ht="17.25" thickTop="1">
      <c r="C43" s="119"/>
      <c r="F43" s="24"/>
      <c r="O43" s="122"/>
      <c r="Q43" s="120"/>
      <c r="S43" s="123"/>
      <c r="T43" s="36"/>
      <c r="U43" s="36"/>
      <c r="V43" s="32"/>
      <c r="Z43" s="119"/>
      <c r="AC43" s="24"/>
      <c r="AL43" s="122"/>
      <c r="AN43" s="120"/>
      <c r="AP43" s="123"/>
      <c r="AQ43" s="36"/>
      <c r="AR43" s="36"/>
      <c r="AS43" s="32"/>
    </row>
    <row r="44" spans="3:45">
      <c r="C44" s="23"/>
      <c r="F44" s="24"/>
      <c r="Q44" s="25"/>
      <c r="S44" s="35"/>
      <c r="T44" s="35"/>
      <c r="U44" s="35"/>
      <c r="V44" s="26"/>
      <c r="Z44" s="23"/>
      <c r="AC44" s="24"/>
      <c r="AN44" s="25"/>
      <c r="AP44" s="35"/>
      <c r="AQ44" s="35"/>
      <c r="AR44" s="35"/>
      <c r="AS44" s="26"/>
    </row>
    <row r="45" spans="3:45">
      <c r="C45" s="23"/>
      <c r="F45" s="135" t="s">
        <v>67</v>
      </c>
      <c r="H45" s="137">
        <f>-'Specification worksheet'!H16</f>
        <v>0</v>
      </c>
      <c r="K45" s="20"/>
      <c r="L45" s="20"/>
      <c r="M45" s="20"/>
      <c r="N45" s="20"/>
      <c r="O45" s="20"/>
      <c r="P45" s="20"/>
      <c r="Q45" s="120" t="s">
        <v>68</v>
      </c>
      <c r="S45" s="121">
        <f>O46+$S$42</f>
        <v>0</v>
      </c>
      <c r="T45" s="34"/>
      <c r="U45" s="34"/>
      <c r="V45" s="31"/>
      <c r="Z45" s="23"/>
      <c r="AC45" s="135" t="s">
        <v>67</v>
      </c>
      <c r="AE45" s="137">
        <f>-'Specification worksheet'!J16</f>
        <v>0</v>
      </c>
      <c r="AH45" s="20"/>
      <c r="AI45" s="20"/>
      <c r="AJ45" s="20"/>
      <c r="AK45" s="20"/>
      <c r="AL45" s="20"/>
      <c r="AM45" s="20"/>
      <c r="AN45" s="120" t="s">
        <v>68</v>
      </c>
      <c r="AP45" s="121">
        <f>AL46+$AP$42</f>
        <v>0</v>
      </c>
      <c r="AQ45" s="34"/>
      <c r="AR45" s="34"/>
      <c r="AS45" s="31"/>
    </row>
    <row r="46" spans="3:45">
      <c r="C46" s="119" t="s">
        <v>69</v>
      </c>
      <c r="D46" s="13"/>
      <c r="F46" s="136"/>
      <c r="H46" s="138"/>
      <c r="M46" s="13"/>
      <c r="O46" s="124">
        <f>$O$42*(1+($H$45/100)+(K47/100))</f>
        <v>0</v>
      </c>
      <c r="Q46" s="120"/>
      <c r="S46" s="121"/>
      <c r="T46" s="34"/>
      <c r="U46" s="115" t="e">
        <f>((O50-O42)/O42)*100</f>
        <v>#DIV/0!</v>
      </c>
      <c r="V46" s="41"/>
      <c r="Z46" s="119" t="s">
        <v>69</v>
      </c>
      <c r="AA46" s="13"/>
      <c r="AC46" s="147"/>
      <c r="AE46" s="138"/>
      <c r="AJ46" s="13"/>
      <c r="AL46" s="145">
        <f>$AL$42*(1+($AE$45/100)+(AH47/100))</f>
        <v>0</v>
      </c>
      <c r="AN46" s="120"/>
      <c r="AP46" s="121"/>
      <c r="AQ46" s="34"/>
      <c r="AR46" s="115" t="e">
        <f>((AL50-AL42)/AL42)*100</f>
        <v>#DIV/0!</v>
      </c>
      <c r="AS46" s="41"/>
    </row>
    <row r="47" spans="3:45">
      <c r="C47" s="119"/>
      <c r="E47" s="7"/>
      <c r="F47" s="8"/>
      <c r="G47" s="8"/>
      <c r="H47" s="126" t="s">
        <v>56</v>
      </c>
      <c r="I47" s="8"/>
      <c r="J47" s="8"/>
      <c r="K47" s="128">
        <f>'Specification worksheet'!H18</f>
        <v>1</v>
      </c>
      <c r="L47" s="129"/>
      <c r="M47" s="20"/>
      <c r="N47" s="20"/>
      <c r="O47" s="125"/>
      <c r="P47" s="20"/>
      <c r="Q47" s="120" t="s">
        <v>70</v>
      </c>
      <c r="S47" s="121">
        <f>O48+$S$42</f>
        <v>0</v>
      </c>
      <c r="T47" s="34"/>
      <c r="U47" s="115"/>
      <c r="V47" s="41"/>
      <c r="Z47" s="119"/>
      <c r="AB47" s="7"/>
      <c r="AC47" s="8"/>
      <c r="AD47" s="8"/>
      <c r="AE47" s="126" t="s">
        <v>56</v>
      </c>
      <c r="AF47" s="8"/>
      <c r="AG47" s="8"/>
      <c r="AH47" s="128">
        <f>'Specification worksheet'!J18</f>
        <v>1</v>
      </c>
      <c r="AI47" s="129"/>
      <c r="AJ47" s="20"/>
      <c r="AK47" s="20"/>
      <c r="AL47" s="125"/>
      <c r="AM47" s="20"/>
      <c r="AN47" s="120" t="s">
        <v>70</v>
      </c>
      <c r="AP47" s="121">
        <f>AL48+$AP$42</f>
        <v>0</v>
      </c>
      <c r="AQ47" s="34"/>
      <c r="AR47" s="115"/>
      <c r="AS47" s="41"/>
    </row>
    <row r="48" spans="3:45">
      <c r="C48" s="119" t="s">
        <v>71</v>
      </c>
      <c r="D48" s="13"/>
      <c r="E48" s="11"/>
      <c r="F48" s="12"/>
      <c r="G48" s="12"/>
      <c r="H48" s="127"/>
      <c r="I48" s="12"/>
      <c r="J48" s="12"/>
      <c r="K48" s="130"/>
      <c r="L48" s="131"/>
      <c r="M48" s="14"/>
      <c r="O48" s="124">
        <f>O42*(1+(H45/100))</f>
        <v>0</v>
      </c>
      <c r="Q48" s="120"/>
      <c r="S48" s="121"/>
      <c r="T48" s="34"/>
      <c r="U48" s="34"/>
      <c r="V48" s="31"/>
      <c r="Z48" s="119" t="s">
        <v>71</v>
      </c>
      <c r="AA48" s="13"/>
      <c r="AB48" s="11"/>
      <c r="AC48" s="12"/>
      <c r="AD48" s="12"/>
      <c r="AE48" s="146"/>
      <c r="AF48" s="12"/>
      <c r="AG48" s="12"/>
      <c r="AH48" s="130"/>
      <c r="AI48" s="131"/>
      <c r="AJ48" s="14"/>
      <c r="AL48" s="145">
        <f>AL42*(1+(AE45/100))</f>
        <v>0</v>
      </c>
      <c r="AN48" s="120"/>
      <c r="AP48" s="121"/>
      <c r="AQ48" s="34"/>
      <c r="AR48" s="34"/>
      <c r="AS48" s="31"/>
    </row>
    <row r="49" spans="3:45">
      <c r="C49" s="119"/>
      <c r="E49" s="9"/>
      <c r="F49" s="10"/>
      <c r="G49" s="10"/>
      <c r="H49" s="126" t="s">
        <v>59</v>
      </c>
      <c r="I49" s="10"/>
      <c r="J49" s="10"/>
      <c r="K49" s="128">
        <f>-'Specification worksheet'!H18</f>
        <v>-1</v>
      </c>
      <c r="L49" s="129"/>
      <c r="M49" s="20"/>
      <c r="N49" s="20"/>
      <c r="O49" s="125"/>
      <c r="P49" s="20"/>
      <c r="Q49" s="120" t="s">
        <v>72</v>
      </c>
      <c r="S49" s="121">
        <f>O50+$S$42</f>
        <v>0</v>
      </c>
      <c r="T49" s="34"/>
      <c r="U49" s="34"/>
      <c r="V49" s="31"/>
      <c r="Z49" s="119"/>
      <c r="AB49" s="9"/>
      <c r="AC49" s="10"/>
      <c r="AD49" s="10"/>
      <c r="AE49" s="126" t="s">
        <v>59</v>
      </c>
      <c r="AF49" s="10"/>
      <c r="AG49" s="10"/>
      <c r="AH49" s="128">
        <f>-'Specification worksheet'!J18</f>
        <v>-1</v>
      </c>
      <c r="AI49" s="129"/>
      <c r="AJ49" s="20"/>
      <c r="AK49" s="20"/>
      <c r="AL49" s="125"/>
      <c r="AM49" s="20"/>
      <c r="AN49" s="120" t="s">
        <v>72</v>
      </c>
      <c r="AP49" s="121">
        <f>AL50+$AP$42</f>
        <v>0</v>
      </c>
      <c r="AQ49" s="34"/>
      <c r="AR49" s="34"/>
      <c r="AS49" s="31"/>
    </row>
    <row r="50" spans="3:45">
      <c r="C50" s="119" t="s">
        <v>73</v>
      </c>
      <c r="D50" s="13"/>
      <c r="E50" s="11"/>
      <c r="F50" s="12"/>
      <c r="G50" s="12"/>
      <c r="H50" s="127"/>
      <c r="I50" s="12"/>
      <c r="J50" s="12"/>
      <c r="K50" s="130"/>
      <c r="L50" s="131"/>
      <c r="M50" s="14"/>
      <c r="O50" s="124">
        <f>$O$42*(1+($H$45/100)+(K49/100))</f>
        <v>0</v>
      </c>
      <c r="P50" s="38"/>
      <c r="Q50" s="139"/>
      <c r="R50" s="38"/>
      <c r="S50" s="140"/>
      <c r="T50" s="40"/>
      <c r="U50" s="40"/>
      <c r="V50" s="31"/>
      <c r="Z50" s="119" t="s">
        <v>73</v>
      </c>
      <c r="AA50" s="13"/>
      <c r="AB50" s="11"/>
      <c r="AC50" s="12"/>
      <c r="AD50" s="12"/>
      <c r="AE50" s="146"/>
      <c r="AF50" s="12"/>
      <c r="AG50" s="12"/>
      <c r="AH50" s="130"/>
      <c r="AI50" s="131"/>
      <c r="AJ50" s="14"/>
      <c r="AL50" s="145">
        <f>$AL$42*(1+($AE$45/100)+(AH49/100))</f>
        <v>0</v>
      </c>
      <c r="AM50" s="38"/>
      <c r="AN50" s="139"/>
      <c r="AO50" s="38"/>
      <c r="AP50" s="140"/>
      <c r="AQ50" s="40"/>
      <c r="AR50" s="40"/>
      <c r="AS50" s="31"/>
    </row>
    <row r="51" spans="3:45">
      <c r="C51" s="119"/>
      <c r="O51" s="124"/>
      <c r="V51" s="27"/>
      <c r="Z51" s="119"/>
      <c r="AL51" s="124"/>
      <c r="AS51" s="27"/>
    </row>
    <row r="52" spans="3:45" ht="17.25" thickBot="1">
      <c r="C52" s="28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30"/>
      <c r="Z52" s="28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30"/>
    </row>
  </sheetData>
  <mergeCells count="173">
    <mergeCell ref="Z13:Z14"/>
    <mergeCell ref="AL13:AL14"/>
    <mergeCell ref="AE14:AE15"/>
    <mergeCell ref="AH14:AI15"/>
    <mergeCell ref="AN14:AN15"/>
    <mergeCell ref="AP14:AP15"/>
    <mergeCell ref="Z15:Z16"/>
    <mergeCell ref="AL15:AL16"/>
    <mergeCell ref="AE16:AE17"/>
    <mergeCell ref="AH16:AI17"/>
    <mergeCell ref="AN16:AN17"/>
    <mergeCell ref="AP16:AP17"/>
    <mergeCell ref="Z17:Z18"/>
    <mergeCell ref="AL17:AL18"/>
    <mergeCell ref="AC18:AC19"/>
    <mergeCell ref="AE18:AE19"/>
    <mergeCell ref="AN18:AN19"/>
    <mergeCell ref="AP18:AP19"/>
    <mergeCell ref="Z21:Z22"/>
    <mergeCell ref="AL21:AL22"/>
    <mergeCell ref="AN21:AN22"/>
    <mergeCell ref="AP21:AP22"/>
    <mergeCell ref="AC24:AC25"/>
    <mergeCell ref="AE24:AE25"/>
    <mergeCell ref="AN24:AN25"/>
    <mergeCell ref="AP24:AP25"/>
    <mergeCell ref="Z25:Z26"/>
    <mergeCell ref="AL25:AL26"/>
    <mergeCell ref="AE26:AE27"/>
    <mergeCell ref="AH26:AI27"/>
    <mergeCell ref="AN26:AN27"/>
    <mergeCell ref="AP26:AP27"/>
    <mergeCell ref="Z27:Z28"/>
    <mergeCell ref="AL27:AL28"/>
    <mergeCell ref="AE28:AE29"/>
    <mergeCell ref="AH28:AI29"/>
    <mergeCell ref="AN28:AN29"/>
    <mergeCell ref="AP28:AP29"/>
    <mergeCell ref="Z29:Z30"/>
    <mergeCell ref="AL29:AL30"/>
    <mergeCell ref="Z34:Z35"/>
    <mergeCell ref="AL34:AL35"/>
    <mergeCell ref="AE35:AE36"/>
    <mergeCell ref="AH35:AI36"/>
    <mergeCell ref="AN35:AN36"/>
    <mergeCell ref="AP35:AP36"/>
    <mergeCell ref="Z36:Z37"/>
    <mergeCell ref="AL36:AL37"/>
    <mergeCell ref="AE37:AE38"/>
    <mergeCell ref="AH37:AI38"/>
    <mergeCell ref="AN37:AN38"/>
    <mergeCell ref="AP37:AP38"/>
    <mergeCell ref="Z38:Z39"/>
    <mergeCell ref="AL38:AL39"/>
    <mergeCell ref="AC39:AC40"/>
    <mergeCell ref="AE39:AE40"/>
    <mergeCell ref="AN39:AN40"/>
    <mergeCell ref="AP39:AP40"/>
    <mergeCell ref="Z42:Z43"/>
    <mergeCell ref="AL42:AL43"/>
    <mergeCell ref="AN42:AN43"/>
    <mergeCell ref="AP42:AP43"/>
    <mergeCell ref="AC45:AC46"/>
    <mergeCell ref="AE45:AE46"/>
    <mergeCell ref="AN45:AN46"/>
    <mergeCell ref="AP45:AP46"/>
    <mergeCell ref="Z46:Z47"/>
    <mergeCell ref="AP49:AP50"/>
    <mergeCell ref="Z50:Z51"/>
    <mergeCell ref="AL50:AL51"/>
    <mergeCell ref="AL46:AL47"/>
    <mergeCell ref="AE47:AE48"/>
    <mergeCell ref="AH47:AI48"/>
    <mergeCell ref="AN47:AN48"/>
    <mergeCell ref="AP47:AP48"/>
    <mergeCell ref="Z48:Z49"/>
    <mergeCell ref="AL48:AL49"/>
    <mergeCell ref="AE49:AE50"/>
    <mergeCell ref="AH49:AI50"/>
    <mergeCell ref="AN49:AN50"/>
    <mergeCell ref="C25:C26"/>
    <mergeCell ref="O15:O16"/>
    <mergeCell ref="H16:H17"/>
    <mergeCell ref="K16:L17"/>
    <mergeCell ref="Q16:Q17"/>
    <mergeCell ref="S16:S17"/>
    <mergeCell ref="C17:C18"/>
    <mergeCell ref="O17:O18"/>
    <mergeCell ref="F18:F19"/>
    <mergeCell ref="H18:H19"/>
    <mergeCell ref="Q18:Q19"/>
    <mergeCell ref="F39:F40"/>
    <mergeCell ref="H39:H40"/>
    <mergeCell ref="S28:S29"/>
    <mergeCell ref="C29:C30"/>
    <mergeCell ref="O29:O30"/>
    <mergeCell ref="C34:C35"/>
    <mergeCell ref="O34:O35"/>
    <mergeCell ref="H35:H36"/>
    <mergeCell ref="K35:L36"/>
    <mergeCell ref="Q35:Q36"/>
    <mergeCell ref="S35:S36"/>
    <mergeCell ref="C27:C28"/>
    <mergeCell ref="O27:O28"/>
    <mergeCell ref="H28:H29"/>
    <mergeCell ref="K28:L29"/>
    <mergeCell ref="Q28:Q29"/>
    <mergeCell ref="C48:C49"/>
    <mergeCell ref="O48:O49"/>
    <mergeCell ref="H49:H50"/>
    <mergeCell ref="K49:L50"/>
    <mergeCell ref="Q49:Q50"/>
    <mergeCell ref="S49:S50"/>
    <mergeCell ref="C50:C51"/>
    <mergeCell ref="O50:O51"/>
    <mergeCell ref="F45:F46"/>
    <mergeCell ref="H45:H46"/>
    <mergeCell ref="Q45:Q46"/>
    <mergeCell ref="S45:S46"/>
    <mergeCell ref="C46:C47"/>
    <mergeCell ref="O46:O47"/>
    <mergeCell ref="H47:H48"/>
    <mergeCell ref="K47:L48"/>
    <mergeCell ref="Q47:Q48"/>
    <mergeCell ref="S47:S48"/>
    <mergeCell ref="H9:M9"/>
    <mergeCell ref="U17:U18"/>
    <mergeCell ref="U25:U26"/>
    <mergeCell ref="C12:V12"/>
    <mergeCell ref="C13:C14"/>
    <mergeCell ref="O13:O14"/>
    <mergeCell ref="H14:H15"/>
    <mergeCell ref="K14:L15"/>
    <mergeCell ref="Q14:Q15"/>
    <mergeCell ref="S14:S15"/>
    <mergeCell ref="O25:O26"/>
    <mergeCell ref="H26:H27"/>
    <mergeCell ref="K26:L27"/>
    <mergeCell ref="Q26:Q27"/>
    <mergeCell ref="S26:S27"/>
    <mergeCell ref="S18:S19"/>
    <mergeCell ref="C21:C22"/>
    <mergeCell ref="O21:O22"/>
    <mergeCell ref="Q21:Q22"/>
    <mergeCell ref="S21:S22"/>
    <mergeCell ref="F24:F25"/>
    <mergeCell ref="H24:H25"/>
    <mergeCell ref="Q24:Q25"/>
    <mergeCell ref="S24:S25"/>
    <mergeCell ref="AR17:AR18"/>
    <mergeCell ref="AR25:AR26"/>
    <mergeCell ref="Z12:AS12"/>
    <mergeCell ref="U38:U39"/>
    <mergeCell ref="U46:U47"/>
    <mergeCell ref="C33:V33"/>
    <mergeCell ref="AR38:AR39"/>
    <mergeCell ref="AR46:AR47"/>
    <mergeCell ref="Z33:AS33"/>
    <mergeCell ref="C15:C16"/>
    <mergeCell ref="Q39:Q40"/>
    <mergeCell ref="S39:S40"/>
    <mergeCell ref="C42:C43"/>
    <mergeCell ref="O42:O43"/>
    <mergeCell ref="Q42:Q43"/>
    <mergeCell ref="S42:S43"/>
    <mergeCell ref="C36:C37"/>
    <mergeCell ref="O36:O37"/>
    <mergeCell ref="H37:H38"/>
    <mergeCell ref="K37:L38"/>
    <mergeCell ref="Q37:Q38"/>
    <mergeCell ref="S37:S38"/>
    <mergeCell ref="C38:C39"/>
    <mergeCell ref="O38:O39"/>
  </mergeCells>
  <conditionalFormatting sqref="Z12:AS31 Z33:AS52 AR46 AR38 AR17 AR25 C33:V52 U46 U38">
    <cfRule type="expression" dxfId="2" priority="11">
      <formula>IF($H$9="Single-Input",TRUE,FALSE)</formula>
    </cfRule>
  </conditionalFormatting>
  <conditionalFormatting sqref="C33:V52 Z33:AS52">
    <cfRule type="expression" dxfId="1" priority="10">
      <formula>IF($H$9="Dual-Input",TRUE,FALSE)</formula>
    </cfRule>
  </conditionalFormatting>
  <conditionalFormatting sqref="Z33:AS52">
    <cfRule type="expression" dxfId="0" priority="9">
      <formula>IF($H$9="Triple-Input",TRUE,FALSE)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E66AB-39F2-4DD1-8793-83BD9B381213}">
  <dimension ref="A1"/>
  <sheetViews>
    <sheetView zoomScale="75"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5166EF9B7974B9E6BAC019A146E2B" ma:contentTypeVersion="14" ma:contentTypeDescription="Create a new document." ma:contentTypeScope="" ma:versionID="8d3b34f6e04e0812787fc0180342907a">
  <xsd:schema xmlns:xsd="http://www.w3.org/2001/XMLSchema" xmlns:xs="http://www.w3.org/2001/XMLSchema" xmlns:p="http://schemas.microsoft.com/office/2006/metadata/properties" xmlns:ns2="de5e96f4-a8df-4391-bdff-e2f8b2fbbae1" xmlns:ns3="dd8e14ed-c951-48f4-b0b7-ff78c65bd17e" targetNamespace="http://schemas.microsoft.com/office/2006/metadata/properties" ma:root="true" ma:fieldsID="0823ecbcd622c4004f9050a1ba902908" ns2:_="" ns3:_="">
    <xsd:import namespace="de5e96f4-a8df-4391-bdff-e2f8b2fbbae1"/>
    <xsd:import namespace="dd8e14ed-c951-48f4-b0b7-ff78c65bd1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5e96f4-a8df-4391-bdff-e2f8b2fbba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45de00c-9d84-443a-8c85-ac82572830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e14ed-c951-48f4-b0b7-ff78c65bd17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d00c301-20d8-4a36-9b4e-2fd3fc273922}" ma:internalName="TaxCatchAll" ma:showField="CatchAllData" ma:web="dd8e14ed-c951-48f4-b0b7-ff78c65bd1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8e14ed-c951-48f4-b0b7-ff78c65bd17e" xsi:nil="true"/>
    <lcf76f155ced4ddcb4097134ff3c332f xmlns="de5e96f4-a8df-4391-bdff-e2f8b2fbbae1">
      <Terms xmlns="http://schemas.microsoft.com/office/infopath/2007/PartnerControls"/>
    </lcf76f155ced4ddcb4097134ff3c332f>
    <SharedWithUsers xmlns="dd8e14ed-c951-48f4-b0b7-ff78c65bd17e">
      <UserInfo>
        <DisplayName>Balat, Fil</DisplayName>
        <AccountId>58</AccountId>
        <AccountType/>
      </UserInfo>
      <UserInfo>
        <DisplayName>Tenorio, Noel</DisplayName>
        <AccountId>26</AccountId>
        <AccountType/>
      </UserInfo>
      <UserInfo>
        <DisplayName>Borres, Bryan</DisplayName>
        <AccountId>40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793D4C-9190-4D05-A232-3ED91FDF20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5e96f4-a8df-4391-bdff-e2f8b2fbbae1"/>
    <ds:schemaRef ds:uri="dd8e14ed-c951-48f4-b0b7-ff78c65bd1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3DF2A5-7BB0-4CDA-A97E-7B605EE953B4}">
  <ds:schemaRefs>
    <ds:schemaRef ds:uri="http://schemas.microsoft.com/office/2006/metadata/properties"/>
    <ds:schemaRef ds:uri="http://schemas.microsoft.com/office/infopath/2007/PartnerControls"/>
    <ds:schemaRef ds:uri="dd8e14ed-c951-48f4-b0b7-ff78c65bd17e"/>
    <ds:schemaRef ds:uri="de5e96f4-a8df-4391-bdff-e2f8b2fbbae1"/>
  </ds:schemaRefs>
</ds:datastoreItem>
</file>

<file path=customXml/itemProps3.xml><?xml version="1.0" encoding="utf-8"?>
<ds:datastoreItem xmlns:ds="http://schemas.openxmlformats.org/officeDocument/2006/customXml" ds:itemID="{8756038E-EE53-473C-9E26-5E7CB281C9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Specification worksheet</vt:lpstr>
      <vt:lpstr>CH1</vt:lpstr>
      <vt:lpstr>CH2</vt:lpstr>
      <vt:lpstr>CH3</vt:lpstr>
      <vt:lpstr>CH4</vt:lpstr>
      <vt:lpstr>Calculator</vt:lpstr>
      <vt:lpstr>Scratchpad</vt:lpstr>
    </vt:vector>
  </TitlesOfParts>
  <Manager/>
  <Company>Analog Devices,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Gomez, Camille Bianca</dc:creator>
  <cp:keywords/>
  <dc:description/>
  <cp:lastModifiedBy>Gomez, Camille Bianca</cp:lastModifiedBy>
  <cp:revision/>
  <dcterms:created xsi:type="dcterms:W3CDTF">2023-06-14T02:44:39Z</dcterms:created>
  <dcterms:modified xsi:type="dcterms:W3CDTF">2023-11-10T02:11:55Z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0x0101003E65166EF9B7974B9E6BAC019A146E2B</vt:lpwstr>
  </property>
  <property fmtid="{D5CDD505-2E9C-101B-9397-08002B2CF9AE}" pid="3" name="MediaServiceImageTags">
    <vt:lpwstr/>
  </property>
</Properties>
</file>